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120" tabRatio="557" activeTab="2"/>
  </bookViews>
  <sheets>
    <sheet name="AIDX" sheetId="1" r:id="rId1"/>
    <sheet name="CHDD" sheetId="2" r:id="rId2"/>
    <sheet name="HDD" sheetId="3" r:id="rId3"/>
  </sheets>
  <definedNames>
    <definedName name="_xlnm.Print_Area" localSheetId="0">'AIDX'!$A$1:$AF$63</definedName>
    <definedName name="_xlnm.Print_Area" localSheetId="1">'CHDD'!$A$1:$I$60</definedName>
    <definedName name="_xlnm.Print_Area" localSheetId="2">'HDD'!$A$1:$N$38</definedName>
  </definedNames>
  <calcPr fullCalcOnLoad="1"/>
</workbook>
</file>

<file path=xl/sharedStrings.xml><?xml version="1.0" encoding="utf-8"?>
<sst xmlns="http://schemas.openxmlformats.org/spreadsheetml/2006/main" count="111" uniqueCount="72">
  <si>
    <t>All-appliance</t>
  </si>
  <si>
    <t>Composite</t>
  </si>
  <si>
    <t>DISH</t>
  </si>
  <si>
    <t>ELEC</t>
  </si>
  <si>
    <t>CLOTHES</t>
  </si>
  <si>
    <t>FREEZERS</t>
  </si>
  <si>
    <t>WASHERS</t>
  </si>
  <si>
    <t>RANGES</t>
  </si>
  <si>
    <t>DRYERS</t>
  </si>
  <si>
    <t>REFIGER.</t>
  </si>
  <si>
    <t>TVs</t>
  </si>
  <si>
    <t>Combined</t>
  </si>
  <si>
    <t>Per-unitized</t>
  </si>
  <si>
    <t>Index</t>
  </si>
  <si>
    <t>Annual</t>
  </si>
  <si>
    <t>Improvement</t>
  </si>
  <si>
    <t>NSP All Electric</t>
  </si>
  <si>
    <t>estimated</t>
  </si>
  <si>
    <t>CHDD</t>
  </si>
  <si>
    <t>Customer-HDD</t>
  </si>
  <si>
    <t>Avg Use</t>
  </si>
  <si>
    <t>System Avg Use</t>
  </si>
  <si>
    <t>New Units</t>
  </si>
  <si>
    <t># Customers</t>
  </si>
  <si>
    <t>HDD 18°C</t>
  </si>
  <si>
    <t>Year</t>
  </si>
  <si>
    <t>CUST  x</t>
  </si>
  <si>
    <t>new SH cust</t>
  </si>
  <si>
    <t xml:space="preserve">information for constructing model variables such as (but not limited to) AIDX and HDD. </t>
  </si>
  <si>
    <t>(AIDX)</t>
  </si>
  <si>
    <t>1967 = 1</t>
  </si>
  <si>
    <t>Heaters</t>
  </si>
  <si>
    <t>Water</t>
  </si>
  <si>
    <t xml:space="preserve"> Appliance System Average Use (SAU) (weighted by vintage efficiency)</t>
  </si>
  <si>
    <t xml:space="preserve"> NS Appliance Saturation (%)</t>
  </si>
  <si>
    <t xml:space="preserve"> SAU * SATN / 10000</t>
  </si>
  <si>
    <t>Appliance Index</t>
  </si>
  <si>
    <t>Per Unitized</t>
  </si>
  <si>
    <t>1967 = 1.000</t>
  </si>
  <si>
    <t>efficiency</t>
  </si>
  <si>
    <t>HDD / 10,000</t>
  </si>
  <si>
    <t>% improvement</t>
  </si>
  <si>
    <t>nominal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</si>
  <si>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</si>
  <si>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</si>
  <si>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</si>
  <si>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</si>
  <si>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</si>
  <si>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</si>
  <si>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</si>
  <si>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</si>
  <si>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</si>
  <si>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</si>
  <si>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</si>
  <si>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</si>
  <si>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Heating Degree-Days, below 18°C</t>
  </si>
  <si>
    <t>10-year Average</t>
  </si>
  <si>
    <t>Climate ID:</t>
  </si>
  <si>
    <t>Shearwater Airport</t>
  </si>
  <si>
    <t>Shearwater Auto</t>
  </si>
  <si>
    <t>Shearwater RCS</t>
  </si>
  <si>
    <t>Environment Canada Weather Stations</t>
  </si>
  <si>
    <t>Latitude:</t>
  </si>
  <si>
    <t>44°37'47.000" N</t>
  </si>
  <si>
    <t>Longitude:</t>
  </si>
  <si>
    <t>63°30'48.000" W</t>
  </si>
  <si>
    <t>44°38'11.000" N</t>
  </si>
  <si>
    <t>63°30'24.000" W</t>
  </si>
  <si>
    <t>44°38'00.000" N</t>
  </si>
  <si>
    <t>63°30'00.000" W</t>
  </si>
  <si>
    <t>Synapse IR-001</t>
  </si>
  <si>
    <t xml:space="preserve">Information for constructing model variables such as (but not limited to) AIDX and HDD.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</si>
</sst>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_(* #,##0.000_);_(* \(#,##0.000\);_(* &quot;-&quot;??_);_(@_)"/>
    <numFmt numFmtId="166" formatCode="0.0000_)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00_)"/>
    <numFmt numFmtId="171" formatCode="0.0_)"/>
    <numFmt numFmtId="172" formatCode="0_)"/>
    <numFmt numFmtId="173" formatCode="0.000"/>
    <numFmt numFmtId="174" formatCode="0.0000"/>
    <numFmt numFmtId="175" formatCode="0.00000"/>
    <numFmt numFmtId="176" formatCode="0.00000000"/>
    <numFmt numFmtId="177" formatCode="0.0000000"/>
    <numFmt numFmtId="178" formatCode="0.000000"/>
    <numFmt numFmtId="179" formatCode="_(* #,##0.0_);_(* \(#,##0.0\);_(* &quot;-&quot;?_);_(@_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000_);_(* \(#,##0.0000\);_(* &quot;-&quot;??_);_(@_)"/>
  </numFmts>
  <fonts count="4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Font="1" applyAlignment="1" applyProtection="1">
      <alignment/>
      <protection/>
    </xf>
    <xf numFmtId="170" fontId="0" fillId="0" borderId="0" xfId="0" applyNumberFormat="1" applyAlignment="1">
      <alignment/>
    </xf>
    <xf numFmtId="171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85" fontId="1" fillId="0" borderId="0" xfId="0" applyNumberFormat="1" applyFont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93" fontId="0" fillId="0" borderId="0" xfId="42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180" fontId="0" fillId="0" borderId="21" xfId="0" applyNumberForma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>
      <alignment/>
    </xf>
    <xf numFmtId="170" fontId="0" fillId="0" borderId="18" xfId="0" applyNumberFormat="1" applyBorder="1" applyAlignment="1">
      <alignment/>
    </xf>
    <xf numFmtId="0" fontId="0" fillId="0" borderId="18" xfId="0" applyFont="1" applyFill="1" applyBorder="1" applyAlignment="1" applyProtection="1">
      <alignment horizontal="center"/>
      <protection/>
    </xf>
    <xf numFmtId="170" fontId="0" fillId="0" borderId="18" xfId="0" applyNumberFormat="1" applyFont="1" applyBorder="1" applyAlignment="1" applyProtection="1">
      <alignment/>
      <protection/>
    </xf>
    <xf numFmtId="171" fontId="0" fillId="0" borderId="18" xfId="0" applyNumberFormat="1" applyFont="1" applyBorder="1" applyAlignment="1" applyProtection="1">
      <alignment/>
      <protection/>
    </xf>
    <xf numFmtId="171" fontId="0" fillId="0" borderId="18" xfId="0" applyNumberFormat="1" applyFont="1" applyFill="1" applyBorder="1" applyAlignment="1" applyProtection="1">
      <alignment/>
      <protection/>
    </xf>
    <xf numFmtId="172" fontId="0" fillId="0" borderId="18" xfId="0" applyNumberFormat="1" applyFont="1" applyBorder="1" applyAlignment="1" applyProtection="1">
      <alignment/>
      <protection/>
    </xf>
    <xf numFmtId="166" fontId="0" fillId="0" borderId="18" xfId="0" applyNumberFormat="1" applyFont="1" applyBorder="1" applyAlignment="1" applyProtection="1">
      <alignment/>
      <protection/>
    </xf>
    <xf numFmtId="172" fontId="0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6" fillId="0" borderId="11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5" fillId="0" borderId="16" xfId="0" applyFont="1" applyBorder="1" applyAlignment="1">
      <alignment/>
    </xf>
    <xf numFmtId="0" fontId="0" fillId="0" borderId="23" xfId="0" applyBorder="1" applyAlignment="1">
      <alignment/>
    </xf>
    <xf numFmtId="171" fontId="4" fillId="0" borderId="21" xfId="0" applyNumberFormat="1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8" xfId="0" applyFont="1" applyBorder="1" applyAlignment="1" applyProtection="1">
      <alignment horizontal="center"/>
      <protection/>
    </xf>
    <xf numFmtId="168" fontId="0" fillId="0" borderId="18" xfId="42" applyNumberFormat="1" applyFont="1" applyBorder="1" applyAlignment="1">
      <alignment/>
    </xf>
    <xf numFmtId="3" fontId="5" fillId="0" borderId="18" xfId="0" applyNumberFormat="1" applyFont="1" applyBorder="1" applyAlignment="1" applyProtection="1">
      <alignment/>
      <protection/>
    </xf>
    <xf numFmtId="1" fontId="0" fillId="0" borderId="18" xfId="0" applyNumberFormat="1" applyBorder="1" applyAlignment="1">
      <alignment/>
    </xf>
    <xf numFmtId="167" fontId="0" fillId="0" borderId="18" xfId="0" applyNumberFormat="1" applyBorder="1" applyAlignment="1">
      <alignment/>
    </xf>
    <xf numFmtId="178" fontId="0" fillId="0" borderId="18" xfId="0" applyNumberFormat="1" applyBorder="1" applyAlignment="1">
      <alignment/>
    </xf>
    <xf numFmtId="168" fontId="4" fillId="0" borderId="18" xfId="42" applyNumberFormat="1" applyFont="1" applyBorder="1" applyAlignment="1">
      <alignment/>
    </xf>
    <xf numFmtId="173" fontId="1" fillId="0" borderId="18" xfId="0" applyNumberFormat="1" applyFont="1" applyBorder="1" applyAlignment="1">
      <alignment/>
    </xf>
    <xf numFmtId="3" fontId="5" fillId="0" borderId="18" xfId="0" applyNumberFormat="1" applyFont="1" applyFill="1" applyBorder="1" applyAlignment="1" applyProtection="1">
      <alignment/>
      <protection/>
    </xf>
    <xf numFmtId="1" fontId="0" fillId="0" borderId="18" xfId="0" applyNumberFormat="1" applyFill="1" applyBorder="1" applyAlignment="1">
      <alignment/>
    </xf>
    <xf numFmtId="180" fontId="1" fillId="0" borderId="18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1"/>
  <sheetViews>
    <sheetView zoomScalePageLayoutView="0" workbookViewId="0" topLeftCell="T45">
      <selection activeCell="AF63" sqref="A1:AF63"/>
    </sheetView>
  </sheetViews>
  <sheetFormatPr defaultColWidth="9.140625" defaultRowHeight="12.75"/>
  <cols>
    <col min="1" max="1" width="7.7109375" style="0" customWidth="1"/>
    <col min="2" max="2" width="16.7109375" style="0" customWidth="1"/>
    <col min="3" max="3" width="13.140625" style="0" customWidth="1"/>
    <col min="4" max="4" width="6.7109375" style="0" customWidth="1"/>
    <col min="5" max="12" width="11.00390625" style="0" customWidth="1"/>
    <col min="13" max="13" width="6.7109375" style="0" customWidth="1"/>
    <col min="14" max="18" width="10.140625" style="0" customWidth="1"/>
    <col min="20" max="20" width="8.7109375" style="0" customWidth="1"/>
    <col min="21" max="21" width="10.7109375" style="0" customWidth="1"/>
    <col min="22" max="22" width="6.7109375" style="0" customWidth="1"/>
    <col min="23" max="23" width="9.8515625" style="0" customWidth="1"/>
    <col min="30" max="31" width="10.7109375" style="0" customWidth="1"/>
    <col min="32" max="32" width="11.8515625" style="0" customWidth="1"/>
  </cols>
  <sheetData>
    <row r="1" spans="1:8" ht="12.75">
      <c r="A1" s="27"/>
      <c r="B1" s="59" t="s">
        <v>70</v>
      </c>
      <c r="C1" s="59"/>
      <c r="D1" s="59"/>
      <c r="E1" s="59"/>
      <c r="F1" s="59"/>
      <c r="G1" s="59"/>
      <c r="H1" s="60"/>
    </row>
    <row r="2" spans="1:8" ht="12.75">
      <c r="A2" s="56" t="s">
        <v>28</v>
      </c>
      <c r="B2" s="57"/>
      <c r="C2" s="57"/>
      <c r="D2" s="57"/>
      <c r="E2" s="57"/>
      <c r="F2" s="57"/>
      <c r="G2" s="57"/>
      <c r="H2" s="58"/>
    </row>
    <row r="4" spans="1:32" ht="12.75">
      <c r="A4" s="18"/>
      <c r="B4" s="54" t="s">
        <v>36</v>
      </c>
      <c r="C4" s="20"/>
      <c r="E4" s="18"/>
      <c r="F4" s="19"/>
      <c r="G4" s="19"/>
      <c r="H4" s="19"/>
      <c r="I4" s="19"/>
      <c r="J4" s="19"/>
      <c r="K4" s="19"/>
      <c r="L4" s="20"/>
      <c r="N4" s="18"/>
      <c r="O4" s="19"/>
      <c r="P4" s="19"/>
      <c r="Q4" s="19"/>
      <c r="R4" s="19"/>
      <c r="S4" s="19"/>
      <c r="T4" s="19"/>
      <c r="U4" s="20"/>
      <c r="W4" s="18"/>
      <c r="X4" s="19"/>
      <c r="Y4" s="19"/>
      <c r="Z4" s="19"/>
      <c r="AA4" s="19"/>
      <c r="AB4" s="19"/>
      <c r="AC4" s="19"/>
      <c r="AD4" s="19"/>
      <c r="AE4" s="19"/>
      <c r="AF4" s="20"/>
    </row>
    <row r="5" spans="1:32" ht="12.75">
      <c r="A5" s="53"/>
      <c r="B5" s="55" t="s">
        <v>37</v>
      </c>
      <c r="C5" s="33"/>
      <c r="E5" s="21" t="s">
        <v>35</v>
      </c>
      <c r="F5" s="3"/>
      <c r="G5" s="3"/>
      <c r="H5" s="3"/>
      <c r="I5" s="3"/>
      <c r="J5" s="3"/>
      <c r="K5" s="22"/>
      <c r="L5" s="23"/>
      <c r="N5" s="21" t="s">
        <v>34</v>
      </c>
      <c r="O5" s="3"/>
      <c r="P5" s="3"/>
      <c r="Q5" s="3"/>
      <c r="R5" s="3"/>
      <c r="S5" s="3"/>
      <c r="T5" s="3"/>
      <c r="U5" s="24"/>
      <c r="W5" s="21" t="s">
        <v>33</v>
      </c>
      <c r="X5" s="3"/>
      <c r="Y5" s="3"/>
      <c r="Z5" s="3"/>
      <c r="AA5" s="3"/>
      <c r="AB5" s="3"/>
      <c r="AC5" s="3"/>
      <c r="AD5" s="3"/>
      <c r="AE5" s="3"/>
      <c r="AF5" s="24"/>
    </row>
    <row r="6" spans="1:32" ht="12.75">
      <c r="A6" s="40"/>
      <c r="B6" s="40" t="s">
        <v>38</v>
      </c>
      <c r="C6" s="40" t="s">
        <v>0</v>
      </c>
      <c r="D6" s="1"/>
      <c r="E6" s="42" t="s">
        <v>2</v>
      </c>
      <c r="F6" s="42" t="s">
        <v>3</v>
      </c>
      <c r="G6" s="42" t="s">
        <v>4</v>
      </c>
      <c r="H6" s="42" t="s">
        <v>4</v>
      </c>
      <c r="I6" s="42"/>
      <c r="J6" s="42"/>
      <c r="K6" s="42"/>
      <c r="L6" s="42" t="s">
        <v>32</v>
      </c>
      <c r="N6" s="42" t="s">
        <v>2</v>
      </c>
      <c r="O6" s="42" t="s">
        <v>3</v>
      </c>
      <c r="P6" s="42" t="s">
        <v>4</v>
      </c>
      <c r="Q6" s="42" t="s">
        <v>4</v>
      </c>
      <c r="R6" s="42"/>
      <c r="S6" s="42"/>
      <c r="T6" s="42"/>
      <c r="U6" s="42" t="s">
        <v>32</v>
      </c>
      <c r="W6" s="42" t="s">
        <v>2</v>
      </c>
      <c r="X6" s="42" t="s">
        <v>3</v>
      </c>
      <c r="Y6" s="42" t="s">
        <v>4</v>
      </c>
      <c r="Z6" s="42" t="s">
        <v>4</v>
      </c>
      <c r="AA6" s="42"/>
      <c r="AB6" s="42"/>
      <c r="AC6" s="42"/>
      <c r="AD6" s="42" t="s">
        <v>32</v>
      </c>
      <c r="AE6" s="42" t="s">
        <v>11</v>
      </c>
      <c r="AF6" s="42" t="s">
        <v>12</v>
      </c>
    </row>
    <row r="7" spans="1:32" ht="12.75">
      <c r="A7" s="41" t="s">
        <v>25</v>
      </c>
      <c r="B7" s="41" t="s">
        <v>29</v>
      </c>
      <c r="C7" s="41" t="s">
        <v>1</v>
      </c>
      <c r="D7" s="1"/>
      <c r="E7" s="41" t="s">
        <v>6</v>
      </c>
      <c r="F7" s="41" t="s">
        <v>7</v>
      </c>
      <c r="G7" s="41" t="s">
        <v>6</v>
      </c>
      <c r="H7" s="41" t="s">
        <v>8</v>
      </c>
      <c r="I7" s="41" t="s">
        <v>5</v>
      </c>
      <c r="J7" s="41" t="s">
        <v>9</v>
      </c>
      <c r="K7" s="41" t="s">
        <v>10</v>
      </c>
      <c r="L7" s="41" t="s">
        <v>31</v>
      </c>
      <c r="N7" s="41" t="s">
        <v>6</v>
      </c>
      <c r="O7" s="41" t="s">
        <v>7</v>
      </c>
      <c r="P7" s="41" t="s">
        <v>6</v>
      </c>
      <c r="Q7" s="41" t="s">
        <v>8</v>
      </c>
      <c r="R7" s="41" t="s">
        <v>5</v>
      </c>
      <c r="S7" s="41" t="s">
        <v>9</v>
      </c>
      <c r="T7" s="41" t="s">
        <v>10</v>
      </c>
      <c r="U7" s="41" t="s">
        <v>31</v>
      </c>
      <c r="W7" s="41" t="s">
        <v>6</v>
      </c>
      <c r="X7" s="41" t="s">
        <v>7</v>
      </c>
      <c r="Y7" s="41" t="s">
        <v>6</v>
      </c>
      <c r="Z7" s="41" t="s">
        <v>8</v>
      </c>
      <c r="AA7" s="41" t="s">
        <v>5</v>
      </c>
      <c r="AB7" s="41" t="s">
        <v>9</v>
      </c>
      <c r="AC7" s="41" t="s">
        <v>10</v>
      </c>
      <c r="AD7" s="41" t="s">
        <v>31</v>
      </c>
      <c r="AE7" s="41" t="s">
        <v>13</v>
      </c>
      <c r="AF7" s="41" t="s">
        <v>30</v>
      </c>
    </row>
    <row r="8" spans="1:32" ht="12.75">
      <c r="A8" s="43">
        <v>1967</v>
      </c>
      <c r="B8" s="44">
        <f>C8/$C$8</f>
        <v>1</v>
      </c>
      <c r="C8" s="45">
        <f>SUM(E8:L8)</f>
        <v>39.18123985604731</v>
      </c>
      <c r="D8" s="9"/>
      <c r="E8" s="47">
        <f>N8*W8/10000</f>
        <v>0.2004</v>
      </c>
      <c r="F8" s="47">
        <f aca="true" t="shared" si="0" ref="F8:L23">O8*X8/10000</f>
        <v>3.6958770258004128</v>
      </c>
      <c r="G8" s="47">
        <f t="shared" si="0"/>
        <v>2.5505527022468106</v>
      </c>
      <c r="H8" s="47">
        <f t="shared" si="0"/>
        <v>2.1533760065310887</v>
      </c>
      <c r="I8" s="47">
        <f t="shared" si="0"/>
        <v>1.7720999999999996</v>
      </c>
      <c r="J8" s="47">
        <f t="shared" si="0"/>
        <v>8.548843064927114</v>
      </c>
      <c r="K8" s="47">
        <f t="shared" si="0"/>
        <v>2.3148986688844677</v>
      </c>
      <c r="L8" s="47">
        <f t="shared" si="0"/>
        <v>17.94519238765742</v>
      </c>
      <c r="N8" s="48">
        <v>1.67</v>
      </c>
      <c r="O8" s="48">
        <v>45.56</v>
      </c>
      <c r="P8" s="48">
        <v>16.67</v>
      </c>
      <c r="Q8" s="48">
        <v>17.22</v>
      </c>
      <c r="R8" s="48">
        <v>16.11</v>
      </c>
      <c r="S8" s="48">
        <v>93.89</v>
      </c>
      <c r="T8" s="48">
        <v>105</v>
      </c>
      <c r="U8" s="48">
        <v>49.5997578431659</v>
      </c>
      <c r="W8" s="50">
        <v>1200</v>
      </c>
      <c r="X8" s="50">
        <v>811.2109363038659</v>
      </c>
      <c r="Y8" s="50">
        <v>1530.025616224841</v>
      </c>
      <c r="Z8" s="50">
        <v>1250.5087145941282</v>
      </c>
      <c r="AA8" s="50">
        <v>1099.9999999999998</v>
      </c>
      <c r="AB8" s="50">
        <v>910.5168883722564</v>
      </c>
      <c r="AC8" s="50">
        <v>220.46653989375883</v>
      </c>
      <c r="AD8" s="50">
        <v>3617.9999999999995</v>
      </c>
      <c r="AE8" s="48">
        <f>SUM(W8:AD8)</f>
        <v>10640.728695388849</v>
      </c>
      <c r="AF8" s="51">
        <f>AE8/$AE$8</f>
        <v>1</v>
      </c>
    </row>
    <row r="9" spans="1:32" ht="12.75">
      <c r="A9" s="43">
        <v>1968</v>
      </c>
      <c r="B9" s="44">
        <f aca="true" t="shared" si="1" ref="B9:B62">C9/$C$8</f>
        <v>1.0290041307234326</v>
      </c>
      <c r="C9" s="45">
        <f aca="true" t="shared" si="2" ref="C9:C62">SUM(E9:L9)</f>
        <v>40.31765765873828</v>
      </c>
      <c r="D9" s="9"/>
      <c r="E9" s="47">
        <f aca="true" t="shared" si="3" ref="E9:E62">N9*W9/10000</f>
        <v>0.25920000000000004</v>
      </c>
      <c r="F9" s="47">
        <f t="shared" si="0"/>
        <v>3.683708861755853</v>
      </c>
      <c r="G9" s="47">
        <f t="shared" si="0"/>
        <v>2.8948084658974005</v>
      </c>
      <c r="H9" s="47">
        <f t="shared" si="0"/>
        <v>2.568544899776338</v>
      </c>
      <c r="I9" s="47">
        <f t="shared" si="0"/>
        <v>2.0218</v>
      </c>
      <c r="J9" s="47">
        <f t="shared" si="0"/>
        <v>9.139907552149372</v>
      </c>
      <c r="K9" s="47">
        <f t="shared" si="0"/>
        <v>2.3832219269082286</v>
      </c>
      <c r="L9" s="47">
        <f t="shared" si="0"/>
        <v>17.366465952251083</v>
      </c>
      <c r="N9" s="48">
        <v>2.16</v>
      </c>
      <c r="O9" s="48">
        <v>45.41</v>
      </c>
      <c r="P9" s="48">
        <v>18.92</v>
      </c>
      <c r="Q9" s="48">
        <v>20.54</v>
      </c>
      <c r="R9" s="48">
        <v>18.38</v>
      </c>
      <c r="S9" s="48">
        <v>95.14</v>
      </c>
      <c r="T9" s="48">
        <v>105.95</v>
      </c>
      <c r="U9" s="48">
        <v>48.0001822892512</v>
      </c>
      <c r="W9" s="50">
        <v>1200.0000000000002</v>
      </c>
      <c r="X9" s="50">
        <v>811.2109363038657</v>
      </c>
      <c r="Y9" s="50">
        <v>1530.0256162248415</v>
      </c>
      <c r="Z9" s="50">
        <v>1250.5087145941277</v>
      </c>
      <c r="AA9" s="50">
        <v>1100</v>
      </c>
      <c r="AB9" s="50">
        <v>960.6797931626417</v>
      </c>
      <c r="AC9" s="50">
        <v>224.93836025561382</v>
      </c>
      <c r="AD9" s="50">
        <v>3617.9999999999995</v>
      </c>
      <c r="AE9" s="48">
        <f aca="true" t="shared" si="4" ref="AE9:AE63">SUM(W9:AD9)</f>
        <v>10695.363420541089</v>
      </c>
      <c r="AF9" s="51">
        <f aca="true" t="shared" si="5" ref="AF9:AF63">AE9/$AE$8</f>
        <v>1.0051344909466506</v>
      </c>
    </row>
    <row r="10" spans="1:32" ht="12.75">
      <c r="A10" s="43">
        <v>1969</v>
      </c>
      <c r="B10" s="44">
        <f t="shared" si="1"/>
        <v>1.1045986572439643</v>
      </c>
      <c r="C10" s="45">
        <f t="shared" si="2"/>
        <v>43.27954493414356</v>
      </c>
      <c r="D10" s="9"/>
      <c r="E10" s="47">
        <f t="shared" si="3"/>
        <v>0.25680000000000003</v>
      </c>
      <c r="F10" s="47">
        <f t="shared" si="0"/>
        <v>4.077957376799533</v>
      </c>
      <c r="G10" s="47">
        <f t="shared" si="0"/>
        <v>3.90615539822202</v>
      </c>
      <c r="H10" s="47">
        <f t="shared" si="0"/>
        <v>3.076251437901555</v>
      </c>
      <c r="I10" s="47">
        <f t="shared" si="0"/>
        <v>2.2352</v>
      </c>
      <c r="J10" s="47">
        <f t="shared" si="0"/>
        <v>10.015477799699426</v>
      </c>
      <c r="K10" s="47">
        <f t="shared" si="0"/>
        <v>2.526303475108501</v>
      </c>
      <c r="L10" s="47">
        <f t="shared" si="0"/>
        <v>17.18539944641253</v>
      </c>
      <c r="N10" s="48">
        <v>2.14</v>
      </c>
      <c r="O10" s="48">
        <v>50.27</v>
      </c>
      <c r="P10" s="48">
        <v>25.53</v>
      </c>
      <c r="Q10" s="48">
        <v>24.6</v>
      </c>
      <c r="R10" s="48">
        <v>20.32</v>
      </c>
      <c r="S10" s="48">
        <v>97.33</v>
      </c>
      <c r="T10" s="48">
        <v>108.56</v>
      </c>
      <c r="U10" s="48">
        <v>47.4997220741087</v>
      </c>
      <c r="W10" s="50">
        <v>1200.0000000000002</v>
      </c>
      <c r="X10" s="50">
        <v>811.2109363038658</v>
      </c>
      <c r="Y10" s="50">
        <v>1530.0256162248413</v>
      </c>
      <c r="Z10" s="50">
        <v>1250.508714594128</v>
      </c>
      <c r="AA10" s="50">
        <v>1100</v>
      </c>
      <c r="AB10" s="50">
        <v>1029.0226856775328</v>
      </c>
      <c r="AC10" s="50">
        <v>232.71034221706896</v>
      </c>
      <c r="AD10" s="50">
        <v>3618</v>
      </c>
      <c r="AE10" s="48">
        <f t="shared" si="4"/>
        <v>10771.478295017436</v>
      </c>
      <c r="AF10" s="51">
        <f t="shared" si="5"/>
        <v>1.0122876546683544</v>
      </c>
    </row>
    <row r="11" spans="1:32" ht="12.75">
      <c r="A11" s="43">
        <v>1970</v>
      </c>
      <c r="B11" s="44">
        <f t="shared" si="1"/>
        <v>1.1613157126729587</v>
      </c>
      <c r="C11" s="45">
        <f t="shared" si="2"/>
        <v>45.50178948683572</v>
      </c>
      <c r="D11" s="9"/>
      <c r="E11" s="47">
        <f t="shared" si="3"/>
        <v>0.3804</v>
      </c>
      <c r="F11" s="47">
        <f t="shared" si="0"/>
        <v>4.335111243607859</v>
      </c>
      <c r="G11" s="47">
        <f t="shared" si="0"/>
        <v>4.209100470234538</v>
      </c>
      <c r="H11" s="47">
        <f t="shared" si="0"/>
        <v>3.6389803594689125</v>
      </c>
      <c r="I11" s="47">
        <f t="shared" si="0"/>
        <v>2.6191</v>
      </c>
      <c r="J11" s="47">
        <f t="shared" si="0"/>
        <v>10.59777912470907</v>
      </c>
      <c r="K11" s="47">
        <f t="shared" si="0"/>
        <v>2.7528233756688247</v>
      </c>
      <c r="L11" s="47">
        <f t="shared" si="0"/>
        <v>16.968494913146515</v>
      </c>
      <c r="N11" s="48">
        <v>3.17</v>
      </c>
      <c r="O11" s="48">
        <v>53.44</v>
      </c>
      <c r="P11" s="48">
        <v>27.51</v>
      </c>
      <c r="Q11" s="48">
        <v>29.1</v>
      </c>
      <c r="R11" s="48">
        <v>23.81</v>
      </c>
      <c r="S11" s="48">
        <v>97.35</v>
      </c>
      <c r="T11" s="48">
        <v>112.17</v>
      </c>
      <c r="U11" s="48">
        <v>46.9002070567897</v>
      </c>
      <c r="W11" s="50">
        <v>1200</v>
      </c>
      <c r="X11" s="50">
        <v>811.2109363038658</v>
      </c>
      <c r="Y11" s="50">
        <v>1530.025616224841</v>
      </c>
      <c r="Z11" s="50">
        <v>1250.508714594128</v>
      </c>
      <c r="AA11" s="50">
        <v>1100</v>
      </c>
      <c r="AB11" s="50">
        <v>1088.6265151216303</v>
      </c>
      <c r="AC11" s="50">
        <v>245.4152960389431</v>
      </c>
      <c r="AD11" s="50">
        <v>3618.0000000000005</v>
      </c>
      <c r="AE11" s="48">
        <f t="shared" si="4"/>
        <v>10843.787078283409</v>
      </c>
      <c r="AF11" s="51">
        <f t="shared" si="5"/>
        <v>1.0190831275476984</v>
      </c>
    </row>
    <row r="12" spans="1:32" ht="12.75">
      <c r="A12" s="43">
        <v>1971</v>
      </c>
      <c r="B12" s="44">
        <f t="shared" si="1"/>
        <v>1.1542199233018793</v>
      </c>
      <c r="C12" s="45">
        <f t="shared" si="2"/>
        <v>45.22376766151947</v>
      </c>
      <c r="D12" s="9"/>
      <c r="E12" s="47">
        <f t="shared" si="3"/>
        <v>0.444</v>
      </c>
      <c r="F12" s="47">
        <f t="shared" si="0"/>
        <v>4.421099602856069</v>
      </c>
      <c r="G12" s="47">
        <f t="shared" si="0"/>
        <v>3.8051737075511802</v>
      </c>
      <c r="H12" s="47">
        <f t="shared" si="0"/>
        <v>3.3088460588160626</v>
      </c>
      <c r="I12" s="47">
        <f t="shared" si="0"/>
        <v>2.9106000000000005</v>
      </c>
      <c r="J12" s="47">
        <f t="shared" si="0"/>
        <v>11.108521058220015</v>
      </c>
      <c r="K12" s="47">
        <f t="shared" si="0"/>
        <v>2.944509966142723</v>
      </c>
      <c r="L12" s="47">
        <f t="shared" si="0"/>
        <v>16.281017267933414</v>
      </c>
      <c r="N12" s="48">
        <v>3.7</v>
      </c>
      <c r="O12" s="48">
        <v>54.5</v>
      </c>
      <c r="P12" s="48">
        <v>24.87</v>
      </c>
      <c r="Q12" s="48">
        <v>26.46</v>
      </c>
      <c r="R12" s="48">
        <v>26.46</v>
      </c>
      <c r="S12" s="48">
        <v>96.83</v>
      </c>
      <c r="T12" s="48">
        <v>111.11</v>
      </c>
      <c r="U12" s="48">
        <v>45.0000477278425</v>
      </c>
      <c r="W12" s="50">
        <v>1200</v>
      </c>
      <c r="X12" s="50">
        <v>811.210936303866</v>
      </c>
      <c r="Y12" s="50">
        <v>1530.0256162248413</v>
      </c>
      <c r="Z12" s="50">
        <v>1250.508714594128</v>
      </c>
      <c r="AA12" s="50">
        <v>1100.0000000000002</v>
      </c>
      <c r="AB12" s="50">
        <v>1147.2189464236305</v>
      </c>
      <c r="AC12" s="50">
        <v>265.00854703831544</v>
      </c>
      <c r="AD12" s="50">
        <v>3617.9999999999995</v>
      </c>
      <c r="AE12" s="48">
        <f t="shared" si="4"/>
        <v>10921.97276058478</v>
      </c>
      <c r="AF12" s="51">
        <f t="shared" si="5"/>
        <v>1.0264309027367466</v>
      </c>
    </row>
    <row r="13" spans="1:32" ht="12.75">
      <c r="A13" s="43">
        <v>1972</v>
      </c>
      <c r="B13" s="44">
        <f t="shared" si="1"/>
        <v>1.210304057049666</v>
      </c>
      <c r="C13" s="45">
        <f t="shared" si="2"/>
        <v>47.42121355801013</v>
      </c>
      <c r="D13" s="9"/>
      <c r="E13" s="47">
        <f t="shared" si="3"/>
        <v>0.522</v>
      </c>
      <c r="F13" s="47">
        <f t="shared" si="0"/>
        <v>4.6239023369320345</v>
      </c>
      <c r="G13" s="47">
        <f t="shared" si="0"/>
        <v>4.5824267205934</v>
      </c>
      <c r="H13" s="47">
        <f t="shared" si="0"/>
        <v>3.7452736002094125</v>
      </c>
      <c r="I13" s="47">
        <f t="shared" si="0"/>
        <v>3.0294</v>
      </c>
      <c r="J13" s="47">
        <f t="shared" si="0"/>
        <v>11.955290882150344</v>
      </c>
      <c r="K13" s="47">
        <f t="shared" si="0"/>
        <v>3.0436694842810037</v>
      </c>
      <c r="L13" s="47">
        <f t="shared" si="0"/>
        <v>15.919250533843934</v>
      </c>
      <c r="N13" s="48">
        <v>4.35</v>
      </c>
      <c r="O13" s="48">
        <v>57</v>
      </c>
      <c r="P13" s="48">
        <v>29.95</v>
      </c>
      <c r="Q13" s="48">
        <v>29.95</v>
      </c>
      <c r="R13" s="48">
        <v>27.54</v>
      </c>
      <c r="S13" s="48">
        <v>97.58</v>
      </c>
      <c r="T13" s="48">
        <v>112.02</v>
      </c>
      <c r="U13" s="48">
        <v>44.0001396734216</v>
      </c>
      <c r="W13" s="50">
        <v>1200</v>
      </c>
      <c r="X13" s="50">
        <v>811.2109363038657</v>
      </c>
      <c r="Y13" s="50">
        <v>1530.0256162248413</v>
      </c>
      <c r="Z13" s="50">
        <v>1250.508714594128</v>
      </c>
      <c r="AA13" s="50">
        <v>1100</v>
      </c>
      <c r="AB13" s="50">
        <v>1225.178405631312</v>
      </c>
      <c r="AC13" s="50">
        <v>271.707684724246</v>
      </c>
      <c r="AD13" s="50">
        <v>3618</v>
      </c>
      <c r="AE13" s="48">
        <f t="shared" si="4"/>
        <v>11006.631357478393</v>
      </c>
      <c r="AF13" s="51">
        <f t="shared" si="5"/>
        <v>1.034386992899096</v>
      </c>
    </row>
    <row r="14" spans="1:32" ht="12.75">
      <c r="A14" s="43">
        <v>1973</v>
      </c>
      <c r="B14" s="44">
        <f t="shared" si="1"/>
        <v>1.29317169620384</v>
      </c>
      <c r="C14" s="45">
        <f t="shared" si="2"/>
        <v>50.6680704040142</v>
      </c>
      <c r="D14" s="9"/>
      <c r="E14" s="47">
        <f t="shared" si="3"/>
        <v>0.6168</v>
      </c>
      <c r="F14" s="47">
        <f t="shared" si="0"/>
        <v>4.928106438045984</v>
      </c>
      <c r="G14" s="47">
        <f t="shared" si="0"/>
        <v>5.342430377082369</v>
      </c>
      <c r="H14" s="47">
        <f t="shared" si="0"/>
        <v>4.606762039750291</v>
      </c>
      <c r="I14" s="47">
        <f t="shared" si="0"/>
        <v>3.4664706910851493</v>
      </c>
      <c r="J14" s="47">
        <f t="shared" si="0"/>
        <v>12.681399650140596</v>
      </c>
      <c r="K14" s="47">
        <f t="shared" si="0"/>
        <v>3.50485053612111</v>
      </c>
      <c r="L14" s="47">
        <f t="shared" si="0"/>
        <v>15.521250671788703</v>
      </c>
      <c r="N14" s="48">
        <v>5.14</v>
      </c>
      <c r="O14" s="48">
        <v>60.75</v>
      </c>
      <c r="P14" s="48">
        <v>35.05</v>
      </c>
      <c r="Q14" s="48">
        <v>36.92</v>
      </c>
      <c r="R14" s="48">
        <v>31.78</v>
      </c>
      <c r="S14" s="48">
        <v>98.13</v>
      </c>
      <c r="T14" s="48">
        <v>117.29</v>
      </c>
      <c r="U14" s="48">
        <v>42.9000847755354</v>
      </c>
      <c r="W14" s="50">
        <v>1200</v>
      </c>
      <c r="X14" s="50">
        <v>811.2109363038658</v>
      </c>
      <c r="Y14" s="50">
        <v>1524.2312060149416</v>
      </c>
      <c r="Z14" s="50">
        <v>1247.7686998240224</v>
      </c>
      <c r="AA14" s="50">
        <v>1090.7711425692728</v>
      </c>
      <c r="AB14" s="50">
        <v>1292.3060888760417</v>
      </c>
      <c r="AC14" s="50">
        <v>298.81921187834513</v>
      </c>
      <c r="AD14" s="50">
        <v>3617.9999999999995</v>
      </c>
      <c r="AE14" s="48">
        <f t="shared" si="4"/>
        <v>11083.107285466489</v>
      </c>
      <c r="AF14" s="51">
        <f t="shared" si="5"/>
        <v>1.0415740878976967</v>
      </c>
    </row>
    <row r="15" spans="1:32" ht="12.75">
      <c r="A15" s="43">
        <v>1974</v>
      </c>
      <c r="B15" s="44">
        <f t="shared" si="1"/>
        <v>1.3559171042794718</v>
      </c>
      <c r="C15" s="45">
        <f t="shared" si="2"/>
        <v>53.1265132876911</v>
      </c>
      <c r="D15" s="9"/>
      <c r="E15" s="47">
        <f t="shared" si="3"/>
        <v>0.7668</v>
      </c>
      <c r="F15" s="47">
        <f t="shared" si="0"/>
        <v>5.259891710994266</v>
      </c>
      <c r="G15" s="47">
        <f t="shared" si="0"/>
        <v>5.818509083351368</v>
      </c>
      <c r="H15" s="47">
        <f t="shared" si="0"/>
        <v>4.499325999419064</v>
      </c>
      <c r="I15" s="47">
        <f t="shared" si="0"/>
        <v>3.744229062962091</v>
      </c>
      <c r="J15" s="47">
        <f t="shared" si="0"/>
        <v>13.309821535513572</v>
      </c>
      <c r="K15" s="47">
        <f t="shared" si="0"/>
        <v>3.808768662670206</v>
      </c>
      <c r="L15" s="47">
        <f t="shared" si="0"/>
        <v>15.919167232780529</v>
      </c>
      <c r="N15" s="48">
        <v>6.39</v>
      </c>
      <c r="O15" s="48">
        <v>64.84</v>
      </c>
      <c r="P15" s="48">
        <v>38.36</v>
      </c>
      <c r="Q15" s="48">
        <v>36.07</v>
      </c>
      <c r="R15" s="48">
        <v>34.7</v>
      </c>
      <c r="S15" s="48">
        <v>98.63</v>
      </c>
      <c r="T15" s="48">
        <v>119.55</v>
      </c>
      <c r="U15" s="48">
        <v>43.999909432782</v>
      </c>
      <c r="W15" s="50">
        <v>1200</v>
      </c>
      <c r="X15" s="50">
        <v>811.2109363038658</v>
      </c>
      <c r="Y15" s="50">
        <v>1516.8167579122442</v>
      </c>
      <c r="Z15" s="50">
        <v>1247.3873023063663</v>
      </c>
      <c r="AA15" s="50">
        <v>1079.0285484040608</v>
      </c>
      <c r="AB15" s="50">
        <v>1349.4698910588638</v>
      </c>
      <c r="AC15" s="50">
        <v>318.5921089644673</v>
      </c>
      <c r="AD15" s="50">
        <v>3618</v>
      </c>
      <c r="AE15" s="48">
        <f t="shared" si="4"/>
        <v>11140.505544949869</v>
      </c>
      <c r="AF15" s="51">
        <f t="shared" si="5"/>
        <v>1.0469682917277647</v>
      </c>
    </row>
    <row r="16" spans="1:32" ht="12.75">
      <c r="A16" s="43">
        <v>1975</v>
      </c>
      <c r="B16" s="44">
        <f t="shared" si="1"/>
        <v>1.4300555600939249</v>
      </c>
      <c r="C16" s="45">
        <f t="shared" si="2"/>
        <v>56.031349907514155</v>
      </c>
      <c r="D16" s="9"/>
      <c r="E16" s="47">
        <f t="shared" si="3"/>
        <v>0.9732</v>
      </c>
      <c r="F16" s="47">
        <f t="shared" si="0"/>
        <v>5.517856788738895</v>
      </c>
      <c r="G16" s="47">
        <f t="shared" si="0"/>
        <v>6.43962711048985</v>
      </c>
      <c r="H16" s="47">
        <f t="shared" si="0"/>
        <v>5.0911756581886705</v>
      </c>
      <c r="I16" s="47">
        <f t="shared" si="0"/>
        <v>4.020942849510084</v>
      </c>
      <c r="J16" s="47">
        <f t="shared" si="0"/>
        <v>13.762281119578033</v>
      </c>
      <c r="K16" s="47">
        <f t="shared" si="0"/>
        <v>3.945300612713449</v>
      </c>
      <c r="L16" s="47">
        <f t="shared" si="0"/>
        <v>16.28096576829517</v>
      </c>
      <c r="N16" s="48">
        <v>8.11</v>
      </c>
      <c r="O16" s="48">
        <v>68.02</v>
      </c>
      <c r="P16" s="48">
        <v>42.79</v>
      </c>
      <c r="Q16" s="48">
        <v>40.99</v>
      </c>
      <c r="R16" s="48">
        <v>37.84</v>
      </c>
      <c r="S16" s="48">
        <v>98.65</v>
      </c>
      <c r="T16" s="48">
        <v>120.54</v>
      </c>
      <c r="U16" s="48">
        <v>44.999905385006</v>
      </c>
      <c r="W16" s="50">
        <v>1200</v>
      </c>
      <c r="X16" s="50">
        <v>811.2109363038658</v>
      </c>
      <c r="Y16" s="50">
        <v>1504.937394365471</v>
      </c>
      <c r="Z16" s="50">
        <v>1242.0531003143865</v>
      </c>
      <c r="AA16" s="50">
        <v>1062.6170321115444</v>
      </c>
      <c r="AB16" s="50">
        <v>1395.0614414169318</v>
      </c>
      <c r="AC16" s="50">
        <v>327.3021911990583</v>
      </c>
      <c r="AD16" s="50">
        <v>3618</v>
      </c>
      <c r="AE16" s="48">
        <f t="shared" si="4"/>
        <v>11161.182095711258</v>
      </c>
      <c r="AF16" s="51">
        <f t="shared" si="5"/>
        <v>1.0489114434942737</v>
      </c>
    </row>
    <row r="17" spans="1:32" ht="12.75">
      <c r="A17" s="43">
        <v>1976</v>
      </c>
      <c r="B17" s="44">
        <f t="shared" si="1"/>
        <v>1.4979733142190912</v>
      </c>
      <c r="C17" s="45">
        <f t="shared" si="2"/>
        <v>58.69245172237634</v>
      </c>
      <c r="D17" s="9"/>
      <c r="E17" s="47">
        <f t="shared" si="3"/>
        <v>1.1015436158669882</v>
      </c>
      <c r="F17" s="47">
        <f t="shared" si="0"/>
        <v>5.78961245240069</v>
      </c>
      <c r="G17" s="47">
        <f t="shared" si="0"/>
        <v>6.653425391412733</v>
      </c>
      <c r="H17" s="47">
        <f t="shared" si="0"/>
        <v>5.5563297182782625</v>
      </c>
      <c r="I17" s="47">
        <f t="shared" si="0"/>
        <v>4.351005073929663</v>
      </c>
      <c r="J17" s="47">
        <f t="shared" si="0"/>
        <v>14.322665141927105</v>
      </c>
      <c r="K17" s="47">
        <f t="shared" si="0"/>
        <v>4.166474478858518</v>
      </c>
      <c r="L17" s="47">
        <f t="shared" si="0"/>
        <v>16.751395849702376</v>
      </c>
      <c r="N17" s="48">
        <v>9.25</v>
      </c>
      <c r="O17" s="48">
        <v>71.37</v>
      </c>
      <c r="P17" s="48">
        <v>44.49</v>
      </c>
      <c r="Q17" s="48">
        <v>44.93</v>
      </c>
      <c r="R17" s="48">
        <v>41.85</v>
      </c>
      <c r="S17" s="48">
        <v>99.56</v>
      </c>
      <c r="T17" s="48">
        <v>127.43</v>
      </c>
      <c r="U17" s="48">
        <v>46.300154366231</v>
      </c>
      <c r="W17" s="50">
        <v>1190.8579630994466</v>
      </c>
      <c r="X17" s="50">
        <v>811.2109363038658</v>
      </c>
      <c r="Y17" s="50">
        <v>1495.4878380338803</v>
      </c>
      <c r="Z17" s="50">
        <v>1236.6636363851019</v>
      </c>
      <c r="AA17" s="50">
        <v>1039.6666843320581</v>
      </c>
      <c r="AB17" s="50">
        <v>1438.5963380802636</v>
      </c>
      <c r="AC17" s="50">
        <v>326.9618205178151</v>
      </c>
      <c r="AD17" s="50">
        <v>3618</v>
      </c>
      <c r="AE17" s="48">
        <f t="shared" si="4"/>
        <v>11157.445216752432</v>
      </c>
      <c r="AF17" s="51">
        <f t="shared" si="5"/>
        <v>1.0485602571173065</v>
      </c>
    </row>
    <row r="18" spans="1:32" ht="12.75">
      <c r="A18" s="43">
        <v>1977</v>
      </c>
      <c r="B18" s="44">
        <f t="shared" si="1"/>
        <v>1.5119592067718837</v>
      </c>
      <c r="C18" s="45">
        <f t="shared" si="2"/>
        <v>59.24043633308821</v>
      </c>
      <c r="D18" s="9"/>
      <c r="E18" s="47">
        <f t="shared" si="3"/>
        <v>1.2592129056953778</v>
      </c>
      <c r="F18" s="47">
        <f t="shared" si="0"/>
        <v>5.831320478702209</v>
      </c>
      <c r="G18" s="47">
        <f t="shared" si="0"/>
        <v>6.939713944532698</v>
      </c>
      <c r="H18" s="47">
        <f t="shared" si="0"/>
        <v>6.071929419391369</v>
      </c>
      <c r="I18" s="47">
        <f t="shared" si="0"/>
        <v>4.336185322453676</v>
      </c>
      <c r="J18" s="47">
        <f t="shared" si="0"/>
        <v>14.533832824760106</v>
      </c>
      <c r="K18" s="47">
        <f t="shared" si="0"/>
        <v>4.168168130052345</v>
      </c>
      <c r="L18" s="47">
        <f t="shared" si="0"/>
        <v>16.10007330750043</v>
      </c>
      <c r="N18" s="48">
        <v>10.64</v>
      </c>
      <c r="O18" s="48">
        <v>71.91</v>
      </c>
      <c r="P18" s="48">
        <v>46.81</v>
      </c>
      <c r="Q18" s="48">
        <v>49.36</v>
      </c>
      <c r="R18" s="48">
        <v>42.13</v>
      </c>
      <c r="S18" s="48">
        <v>99.15</v>
      </c>
      <c r="T18" s="48">
        <v>127.23</v>
      </c>
      <c r="U18" s="48">
        <v>44.4999262230526</v>
      </c>
      <c r="W18" s="50">
        <v>1183.4707760294903</v>
      </c>
      <c r="X18" s="50">
        <v>810.9192711308872</v>
      </c>
      <c r="Y18" s="50">
        <v>1482.5280804385168</v>
      </c>
      <c r="Z18" s="50">
        <v>1230.1315679480083</v>
      </c>
      <c r="AA18" s="50">
        <v>1029.239335972864</v>
      </c>
      <c r="AB18" s="50">
        <v>1465.8429475300154</v>
      </c>
      <c r="AC18" s="50">
        <v>327.608907494486</v>
      </c>
      <c r="AD18" s="50">
        <v>3618</v>
      </c>
      <c r="AE18" s="48">
        <f t="shared" si="4"/>
        <v>11147.740886544267</v>
      </c>
      <c r="AF18" s="51">
        <f t="shared" si="5"/>
        <v>1.0476482584670288</v>
      </c>
    </row>
    <row r="19" spans="1:32" ht="12.75">
      <c r="A19" s="43">
        <v>1978</v>
      </c>
      <c r="B19" s="44">
        <f t="shared" si="1"/>
        <v>1.5230020339624095</v>
      </c>
      <c r="C19" s="45">
        <f t="shared" si="2"/>
        <v>59.67310799392908</v>
      </c>
      <c r="D19" s="9"/>
      <c r="E19" s="47">
        <f t="shared" si="3"/>
        <v>1.4167430340925138</v>
      </c>
      <c r="F19" s="47">
        <f t="shared" si="0"/>
        <v>6.085587090948087</v>
      </c>
      <c r="G19" s="47">
        <f t="shared" si="0"/>
        <v>7.134811894462854</v>
      </c>
      <c r="H19" s="47">
        <f t="shared" si="0"/>
        <v>6.256153402238088</v>
      </c>
      <c r="I19" s="47">
        <f t="shared" si="0"/>
        <v>4.308554338450965</v>
      </c>
      <c r="J19" s="47">
        <f t="shared" si="0"/>
        <v>14.752156620651323</v>
      </c>
      <c r="K19" s="47">
        <f t="shared" si="0"/>
        <v>4.1616946591065025</v>
      </c>
      <c r="L19" s="47">
        <f t="shared" si="0"/>
        <v>15.557406953978745</v>
      </c>
      <c r="N19" s="48">
        <v>12.03</v>
      </c>
      <c r="O19" s="48">
        <v>75.1</v>
      </c>
      <c r="P19" s="48">
        <v>48.55</v>
      </c>
      <c r="Q19" s="48">
        <v>51.04</v>
      </c>
      <c r="R19" s="48">
        <v>42.32</v>
      </c>
      <c r="S19" s="48">
        <v>99.17</v>
      </c>
      <c r="T19" s="48">
        <v>127.8</v>
      </c>
      <c r="U19" s="48">
        <v>43.0000192205051</v>
      </c>
      <c r="W19" s="50">
        <v>1177.6750075581995</v>
      </c>
      <c r="X19" s="50">
        <v>810.3311705656574</v>
      </c>
      <c r="Y19" s="50">
        <v>1469.5802048327198</v>
      </c>
      <c r="Z19" s="50">
        <v>1225.735384451036</v>
      </c>
      <c r="AA19" s="50">
        <v>1018.089399444935</v>
      </c>
      <c r="AB19" s="50">
        <v>1487.5624302360918</v>
      </c>
      <c r="AC19" s="50">
        <v>325.64120963274667</v>
      </c>
      <c r="AD19" s="50">
        <v>3617.9999999999995</v>
      </c>
      <c r="AE19" s="48">
        <f t="shared" si="4"/>
        <v>11132.614806721387</v>
      </c>
      <c r="AF19" s="51">
        <f t="shared" si="5"/>
        <v>1.0462267317787828</v>
      </c>
    </row>
    <row r="20" spans="1:32" ht="12.75">
      <c r="A20" s="43">
        <v>1979</v>
      </c>
      <c r="B20" s="44">
        <f t="shared" si="1"/>
        <v>1.564667880595062</v>
      </c>
      <c r="C20" s="45">
        <f t="shared" si="2"/>
        <v>61.30562752464832</v>
      </c>
      <c r="D20" s="9"/>
      <c r="E20" s="47">
        <f t="shared" si="3"/>
        <v>1.607856092055851</v>
      </c>
      <c r="F20" s="47">
        <f t="shared" si="0"/>
        <v>6.136928648979185</v>
      </c>
      <c r="G20" s="47">
        <f t="shared" si="0"/>
        <v>7.280630614602518</v>
      </c>
      <c r="H20" s="47">
        <f t="shared" si="0"/>
        <v>6.402587178798153</v>
      </c>
      <c r="I20" s="47">
        <f t="shared" si="0"/>
        <v>4.796717219369133</v>
      </c>
      <c r="J20" s="47">
        <f t="shared" si="0"/>
        <v>15.156361135289256</v>
      </c>
      <c r="K20" s="47">
        <f t="shared" si="0"/>
        <v>4.186304696661308</v>
      </c>
      <c r="L20" s="47">
        <f t="shared" si="0"/>
        <v>15.738241938892918</v>
      </c>
      <c r="N20" s="48">
        <v>13.71</v>
      </c>
      <c r="O20" s="48">
        <v>75.81</v>
      </c>
      <c r="P20" s="48">
        <v>50</v>
      </c>
      <c r="Q20" s="48">
        <v>52.42</v>
      </c>
      <c r="R20" s="48">
        <v>49.19</v>
      </c>
      <c r="S20" s="48">
        <v>100.67</v>
      </c>
      <c r="T20" s="48">
        <v>130.65</v>
      </c>
      <c r="U20" s="48">
        <v>43.4998395215393</v>
      </c>
      <c r="W20" s="50">
        <v>1172.7615551100298</v>
      </c>
      <c r="X20" s="50">
        <v>809.5143977020426</v>
      </c>
      <c r="Y20" s="50">
        <v>1456.1261229205036</v>
      </c>
      <c r="Z20" s="50">
        <v>1221.4015983972058</v>
      </c>
      <c r="AA20" s="50">
        <v>975.140723596083</v>
      </c>
      <c r="AB20" s="50">
        <v>1505.5489356600035</v>
      </c>
      <c r="AC20" s="50">
        <v>320.4213315469811</v>
      </c>
      <c r="AD20" s="50">
        <v>3617.9999999999995</v>
      </c>
      <c r="AE20" s="48">
        <f t="shared" si="4"/>
        <v>11078.91466493285</v>
      </c>
      <c r="AF20" s="51">
        <f t="shared" si="5"/>
        <v>1.0411800715992212</v>
      </c>
    </row>
    <row r="21" spans="1:32" ht="12.75">
      <c r="A21" s="43">
        <v>1980</v>
      </c>
      <c r="B21" s="44">
        <f t="shared" si="1"/>
        <v>1.6162386371188373</v>
      </c>
      <c r="C21" s="45">
        <f t="shared" si="2"/>
        <v>63.32623370556418</v>
      </c>
      <c r="D21" s="9"/>
      <c r="E21" s="47">
        <f t="shared" si="3"/>
        <v>1.802848591863392</v>
      </c>
      <c r="F21" s="47">
        <f t="shared" si="0"/>
        <v>6.07238604182734</v>
      </c>
      <c r="G21" s="47">
        <f t="shared" si="0"/>
        <v>7.928324165477247</v>
      </c>
      <c r="H21" s="47">
        <f t="shared" si="0"/>
        <v>7.047705539354362</v>
      </c>
      <c r="I21" s="47">
        <f t="shared" si="0"/>
        <v>4.830237492259971</v>
      </c>
      <c r="J21" s="47">
        <f t="shared" si="0"/>
        <v>15.47609721597381</v>
      </c>
      <c r="K21" s="47">
        <f t="shared" si="0"/>
        <v>4.249495680902829</v>
      </c>
      <c r="L21" s="47">
        <f t="shared" si="0"/>
        <v>15.919138977905217</v>
      </c>
      <c r="N21" s="48">
        <v>15.42</v>
      </c>
      <c r="O21" s="48">
        <v>75.1</v>
      </c>
      <c r="P21" s="48">
        <v>55.34</v>
      </c>
      <c r="Q21" s="48">
        <v>58.1</v>
      </c>
      <c r="R21" s="48">
        <v>50.2</v>
      </c>
      <c r="S21" s="48">
        <v>102.2</v>
      </c>
      <c r="T21" s="48">
        <v>134.39</v>
      </c>
      <c r="U21" s="48">
        <v>43.9998313374937</v>
      </c>
      <c r="W21" s="50">
        <v>1169.1625109360518</v>
      </c>
      <c r="X21" s="50">
        <v>808.5733744110972</v>
      </c>
      <c r="Y21" s="50">
        <v>1432.6570591755053</v>
      </c>
      <c r="Z21" s="50">
        <v>1213.0302133140037</v>
      </c>
      <c r="AA21" s="50">
        <v>962.1987036374444</v>
      </c>
      <c r="AB21" s="50">
        <v>1514.2952266119187</v>
      </c>
      <c r="AC21" s="50">
        <v>316.2062416030083</v>
      </c>
      <c r="AD21" s="50">
        <v>3617.999999999999</v>
      </c>
      <c r="AE21" s="48">
        <f t="shared" si="4"/>
        <v>11034.12332968903</v>
      </c>
      <c r="AF21" s="51">
        <f t="shared" si="5"/>
        <v>1.0369706479285257</v>
      </c>
    </row>
    <row r="22" spans="1:32" ht="12.75">
      <c r="A22" s="43">
        <v>1981</v>
      </c>
      <c r="B22" s="44">
        <f t="shared" si="1"/>
        <v>1.6203276301528713</v>
      </c>
      <c r="C22" s="45">
        <f t="shared" si="2"/>
        <v>63.486445522400366</v>
      </c>
      <c r="D22" s="9"/>
      <c r="E22" s="47">
        <f t="shared" si="3"/>
        <v>1.8543742607970868</v>
      </c>
      <c r="F22" s="47">
        <f t="shared" si="0"/>
        <v>6.247476067490278</v>
      </c>
      <c r="G22" s="47">
        <f t="shared" si="0"/>
        <v>8.043023394425191</v>
      </c>
      <c r="H22" s="47">
        <f t="shared" si="0"/>
        <v>6.9654822594525685</v>
      </c>
      <c r="I22" s="47">
        <f t="shared" si="0"/>
        <v>4.877010860173556</v>
      </c>
      <c r="J22" s="47">
        <f t="shared" si="0"/>
        <v>15.625852433707417</v>
      </c>
      <c r="K22" s="47">
        <f t="shared" si="0"/>
        <v>4.13495756456807</v>
      </c>
      <c r="L22" s="47">
        <f t="shared" si="0"/>
        <v>15.7382686817862</v>
      </c>
      <c r="N22" s="48">
        <v>15.95</v>
      </c>
      <c r="O22" s="48">
        <v>77.43</v>
      </c>
      <c r="P22" s="48">
        <v>56.81</v>
      </c>
      <c r="Q22" s="48">
        <v>57.59</v>
      </c>
      <c r="R22" s="48">
        <v>51.75</v>
      </c>
      <c r="S22" s="48">
        <v>103.76</v>
      </c>
      <c r="T22" s="48">
        <v>134.24</v>
      </c>
      <c r="U22" s="48">
        <v>43.4999134377728</v>
      </c>
      <c r="W22" s="50">
        <v>1162.6170914088318</v>
      </c>
      <c r="X22" s="50">
        <v>806.8547161940176</v>
      </c>
      <c r="Y22" s="50">
        <v>1415.775989161273</v>
      </c>
      <c r="Z22" s="50">
        <v>1209.495096275841</v>
      </c>
      <c r="AA22" s="50">
        <v>942.41755752146</v>
      </c>
      <c r="AB22" s="50">
        <v>1505.9611057929276</v>
      </c>
      <c r="AC22" s="50">
        <v>308.0272321638907</v>
      </c>
      <c r="AD22" s="50">
        <v>3618.0000000000005</v>
      </c>
      <c r="AE22" s="48">
        <f t="shared" si="4"/>
        <v>10969.148788518243</v>
      </c>
      <c r="AF22" s="51">
        <f t="shared" si="5"/>
        <v>1.0308644363117458</v>
      </c>
    </row>
    <row r="23" spans="1:32" ht="12.75">
      <c r="A23" s="43">
        <v>1982</v>
      </c>
      <c r="B23" s="44">
        <f t="shared" si="1"/>
        <v>1.641305475514473</v>
      </c>
      <c r="C23" s="45">
        <f t="shared" si="2"/>
        <v>64.30838351317635</v>
      </c>
      <c r="D23" s="9"/>
      <c r="E23" s="47">
        <f t="shared" si="3"/>
        <v>2.1459389507587656</v>
      </c>
      <c r="F23" s="47">
        <f t="shared" si="0"/>
        <v>6.311279613188497</v>
      </c>
      <c r="G23" s="47">
        <f t="shared" si="0"/>
        <v>8.064274147817665</v>
      </c>
      <c r="H23" s="47">
        <f t="shared" si="0"/>
        <v>7.016010943256559</v>
      </c>
      <c r="I23" s="47">
        <f t="shared" si="0"/>
        <v>5.112726445627668</v>
      </c>
      <c r="J23" s="47">
        <f t="shared" si="0"/>
        <v>15.852476510770863</v>
      </c>
      <c r="K23" s="47">
        <f t="shared" si="0"/>
        <v>4.175852626479759</v>
      </c>
      <c r="L23" s="47">
        <f t="shared" si="0"/>
        <v>15.629824275276574</v>
      </c>
      <c r="N23" s="48">
        <v>18.63</v>
      </c>
      <c r="O23" s="48">
        <v>78.33</v>
      </c>
      <c r="P23" s="48">
        <v>57.41</v>
      </c>
      <c r="Q23" s="48">
        <v>58.17</v>
      </c>
      <c r="R23" s="48">
        <v>55.51</v>
      </c>
      <c r="S23" s="48">
        <v>105.32</v>
      </c>
      <c r="T23" s="48">
        <v>138.4</v>
      </c>
      <c r="U23" s="48">
        <v>43.2001776541641</v>
      </c>
      <c r="W23" s="50">
        <v>1151.8727593981566</v>
      </c>
      <c r="X23" s="50">
        <v>805.7295561328351</v>
      </c>
      <c r="Y23" s="50">
        <v>1404.6810917640944</v>
      </c>
      <c r="Z23" s="50">
        <v>1206.121874377954</v>
      </c>
      <c r="AA23" s="50">
        <v>921.0460179476974</v>
      </c>
      <c r="AB23" s="50">
        <v>1505.1724753865233</v>
      </c>
      <c r="AC23" s="50">
        <v>301.72345567050274</v>
      </c>
      <c r="AD23" s="50">
        <v>3618.000000000001</v>
      </c>
      <c r="AE23" s="48">
        <f t="shared" si="4"/>
        <v>10914.347230677766</v>
      </c>
      <c r="AF23" s="51">
        <f t="shared" si="5"/>
        <v>1.0257142666749401</v>
      </c>
    </row>
    <row r="24" spans="1:32" ht="12.75">
      <c r="A24" s="43">
        <v>1983</v>
      </c>
      <c r="B24" s="44">
        <f t="shared" si="1"/>
        <v>1.6563095061614381</v>
      </c>
      <c r="C24" s="45">
        <f t="shared" si="2"/>
        <v>64.89626003676258</v>
      </c>
      <c r="D24" s="9"/>
      <c r="E24" s="47">
        <f t="shared" si="3"/>
        <v>2.2510999423817504</v>
      </c>
      <c r="F24" s="47">
        <f aca="true" t="shared" si="6" ref="F24:F62">O24*X24/10000</f>
        <v>6.461561459533089</v>
      </c>
      <c r="G24" s="47">
        <f aca="true" t="shared" si="7" ref="G24:G62">P24*Y24/10000</f>
        <v>8.234213600233769</v>
      </c>
      <c r="H24" s="47">
        <f aca="true" t="shared" si="8" ref="H24:H62">Q24*Z24/10000</f>
        <v>7.120028699125342</v>
      </c>
      <c r="I24" s="47">
        <f aca="true" t="shared" si="9" ref="I24:I62">R24*AA24/10000</f>
        <v>5.014766411584071</v>
      </c>
      <c r="J24" s="47">
        <f aca="true" t="shared" si="10" ref="J24:J62">S24*AB24/10000</f>
        <v>15.771088607162476</v>
      </c>
      <c r="K24" s="47">
        <f aca="true" t="shared" si="11" ref="K24:K62">T24*AC24/10000</f>
        <v>4.16189895211515</v>
      </c>
      <c r="L24" s="47">
        <f aca="true" t="shared" si="12" ref="L24:L62">U24*AD24/10000</f>
        <v>15.881602364626929</v>
      </c>
      <c r="N24" s="48">
        <v>19.63</v>
      </c>
      <c r="O24" s="48">
        <v>80.37</v>
      </c>
      <c r="P24" s="48">
        <v>59.26</v>
      </c>
      <c r="Q24" s="48">
        <v>59.26</v>
      </c>
      <c r="R24" s="48">
        <v>54.81</v>
      </c>
      <c r="S24" s="48">
        <v>105.19</v>
      </c>
      <c r="T24" s="48">
        <v>141.85</v>
      </c>
      <c r="U24" s="48">
        <v>43.89608171538676</v>
      </c>
      <c r="W24" s="50">
        <v>1146.7651260222876</v>
      </c>
      <c r="X24" s="50">
        <v>803.9767897888626</v>
      </c>
      <c r="Y24" s="50">
        <v>1389.506176212246</v>
      </c>
      <c r="Z24" s="50">
        <v>1201.4898243545972</v>
      </c>
      <c r="AA24" s="50">
        <v>914.9364005809288</v>
      </c>
      <c r="AB24" s="50">
        <v>1499.2954280028973</v>
      </c>
      <c r="AC24" s="50">
        <v>293.40140656433914</v>
      </c>
      <c r="AD24" s="50">
        <v>3618</v>
      </c>
      <c r="AE24" s="48">
        <f t="shared" si="4"/>
        <v>10867.371151526158</v>
      </c>
      <c r="AF24" s="51">
        <f t="shared" si="5"/>
        <v>1.0212995239917662</v>
      </c>
    </row>
    <row r="25" spans="1:32" ht="12.75">
      <c r="A25" s="43">
        <v>1984</v>
      </c>
      <c r="B25" s="44">
        <f t="shared" si="1"/>
        <v>1.7026798924752051</v>
      </c>
      <c r="C25" s="45">
        <f t="shared" si="2"/>
        <v>66.71310926513986</v>
      </c>
      <c r="D25" s="9"/>
      <c r="E25" s="47">
        <f t="shared" si="3"/>
        <v>2.4971086790055166</v>
      </c>
      <c r="F25" s="47">
        <f t="shared" si="6"/>
        <v>6.538630335390732</v>
      </c>
      <c r="G25" s="47">
        <f t="shared" si="7"/>
        <v>8.680202403258653</v>
      </c>
      <c r="H25" s="47">
        <f t="shared" si="8"/>
        <v>7.4835119242219506</v>
      </c>
      <c r="I25" s="47">
        <f t="shared" si="9"/>
        <v>5.156425951243758</v>
      </c>
      <c r="J25" s="47">
        <f t="shared" si="10"/>
        <v>15.908830403034989</v>
      </c>
      <c r="K25" s="47">
        <f t="shared" si="11"/>
        <v>4.195896444185827</v>
      </c>
      <c r="L25" s="47">
        <f t="shared" si="12"/>
        <v>16.252503124798437</v>
      </c>
      <c r="N25" s="48">
        <v>21.92</v>
      </c>
      <c r="O25" s="48">
        <v>81.51</v>
      </c>
      <c r="P25" s="48">
        <v>63.36</v>
      </c>
      <c r="Q25" s="48">
        <v>62.67</v>
      </c>
      <c r="R25" s="48">
        <v>57.53</v>
      </c>
      <c r="S25" s="48">
        <v>106.85</v>
      </c>
      <c r="T25" s="48">
        <v>146.23</v>
      </c>
      <c r="U25" s="48">
        <v>44.92123583415819</v>
      </c>
      <c r="W25" s="50">
        <v>1139.1919156047063</v>
      </c>
      <c r="X25" s="50">
        <v>802.1875028083341</v>
      </c>
      <c r="Y25" s="50">
        <v>1369.981439908247</v>
      </c>
      <c r="Z25" s="50">
        <v>1194.1139180185016</v>
      </c>
      <c r="AA25" s="50">
        <v>896.3020947755533</v>
      </c>
      <c r="AB25" s="50">
        <v>1488.8938140416462</v>
      </c>
      <c r="AC25" s="50">
        <v>286.93814157052776</v>
      </c>
      <c r="AD25" s="50">
        <v>3618.0000000000005</v>
      </c>
      <c r="AE25" s="48">
        <f t="shared" si="4"/>
        <v>10795.608826727517</v>
      </c>
      <c r="AF25" s="51">
        <f t="shared" si="5"/>
        <v>1.0145554064737865</v>
      </c>
    </row>
    <row r="26" spans="1:32" ht="12.75">
      <c r="A26" s="43">
        <v>1985</v>
      </c>
      <c r="B26" s="44">
        <f t="shared" si="1"/>
        <v>1.6940349504238936</v>
      </c>
      <c r="C26" s="45">
        <f t="shared" si="2"/>
        <v>66.37438971708579</v>
      </c>
      <c r="D26" s="9"/>
      <c r="E26" s="47">
        <f t="shared" si="3"/>
        <v>2.348208855554853</v>
      </c>
      <c r="F26" s="47">
        <f t="shared" si="6"/>
        <v>6.535222282122684</v>
      </c>
      <c r="G26" s="47">
        <f t="shared" si="7"/>
        <v>8.435780709259436</v>
      </c>
      <c r="H26" s="47">
        <f t="shared" si="8"/>
        <v>7.45748022588248</v>
      </c>
      <c r="I26" s="47">
        <f t="shared" si="9"/>
        <v>5.157775118839011</v>
      </c>
      <c r="J26" s="47">
        <f t="shared" si="10"/>
        <v>15.583208275028143</v>
      </c>
      <c r="K26" s="47">
        <f t="shared" si="11"/>
        <v>4.160231737080969</v>
      </c>
      <c r="L26" s="47">
        <f t="shared" si="12"/>
        <v>16.696482513318223</v>
      </c>
      <c r="N26" s="48">
        <v>20.67</v>
      </c>
      <c r="O26" s="48">
        <v>81.67</v>
      </c>
      <c r="P26" s="48">
        <v>62</v>
      </c>
      <c r="Q26" s="48">
        <v>62.67</v>
      </c>
      <c r="R26" s="48">
        <v>58.33</v>
      </c>
      <c r="S26" s="48">
        <v>105.33</v>
      </c>
      <c r="T26" s="48">
        <v>147</v>
      </c>
      <c r="U26" s="48">
        <v>46.172316447604885</v>
      </c>
      <c r="W26" s="50">
        <v>1136.0468580333104</v>
      </c>
      <c r="X26" s="50">
        <v>800.1986386828314</v>
      </c>
      <c r="Y26" s="50">
        <v>1360.609791816038</v>
      </c>
      <c r="Z26" s="50">
        <v>1189.9601445480262</v>
      </c>
      <c r="AA26" s="50">
        <v>884.2405484037392</v>
      </c>
      <c r="AB26" s="50">
        <v>1479.4653256458885</v>
      </c>
      <c r="AC26" s="50">
        <v>283.00896170618836</v>
      </c>
      <c r="AD26" s="50">
        <v>3616.124075616814</v>
      </c>
      <c r="AE26" s="48">
        <f t="shared" si="4"/>
        <v>10749.654344452836</v>
      </c>
      <c r="AF26" s="51">
        <f t="shared" si="5"/>
        <v>1.0102366719594298</v>
      </c>
    </row>
    <row r="27" spans="1:32" ht="12.75">
      <c r="A27" s="43">
        <v>1986</v>
      </c>
      <c r="B27" s="44">
        <f t="shared" si="1"/>
        <v>1.7391871406420198</v>
      </c>
      <c r="C27" s="45">
        <f t="shared" si="2"/>
        <v>68.14350851204807</v>
      </c>
      <c r="D27" s="9"/>
      <c r="E27" s="47">
        <f t="shared" si="3"/>
        <v>2.5672575730087592</v>
      </c>
      <c r="F27" s="47">
        <f t="shared" si="6"/>
        <v>6.7764519085824215</v>
      </c>
      <c r="G27" s="47">
        <f t="shared" si="7"/>
        <v>8.734226266795021</v>
      </c>
      <c r="H27" s="47">
        <f t="shared" si="8"/>
        <v>7.5821899263077865</v>
      </c>
      <c r="I27" s="47">
        <f t="shared" si="9"/>
        <v>5.174969424635302</v>
      </c>
      <c r="J27" s="47">
        <f t="shared" si="10"/>
        <v>15.701633656378966</v>
      </c>
      <c r="K27" s="47">
        <f t="shared" si="11"/>
        <v>4.142663656589111</v>
      </c>
      <c r="L27" s="47">
        <f t="shared" si="12"/>
        <v>17.4641160997507</v>
      </c>
      <c r="N27" s="48">
        <v>22.88</v>
      </c>
      <c r="O27" s="48">
        <v>84.97</v>
      </c>
      <c r="P27" s="48">
        <v>65.03</v>
      </c>
      <c r="Q27" s="48">
        <v>64.05</v>
      </c>
      <c r="R27" s="48">
        <v>59.48</v>
      </c>
      <c r="S27" s="48">
        <v>107.19</v>
      </c>
      <c r="T27" s="48">
        <v>149.02</v>
      </c>
      <c r="U27" s="48">
        <v>48.35366222177948</v>
      </c>
      <c r="W27" s="50">
        <v>1122.053135056276</v>
      </c>
      <c r="X27" s="50">
        <v>797.5111108135131</v>
      </c>
      <c r="Y27" s="50">
        <v>1343.1072223273907</v>
      </c>
      <c r="Z27" s="50">
        <v>1183.7923382213562</v>
      </c>
      <c r="AA27" s="50">
        <v>870.0352092527409</v>
      </c>
      <c r="AB27" s="50">
        <v>1464.8412777664864</v>
      </c>
      <c r="AC27" s="50">
        <v>277.99380328741853</v>
      </c>
      <c r="AD27" s="50">
        <v>3611.746307787315</v>
      </c>
      <c r="AE27" s="48">
        <f t="shared" si="4"/>
        <v>10671.080404512497</v>
      </c>
      <c r="AF27" s="51">
        <f t="shared" si="5"/>
        <v>1.0028524088897033</v>
      </c>
    </row>
    <row r="28" spans="1:32" ht="12.75">
      <c r="A28" s="43">
        <v>1987</v>
      </c>
      <c r="B28" s="44">
        <f t="shared" si="1"/>
        <v>1.735639699142265</v>
      </c>
      <c r="C28" s="45">
        <f t="shared" si="2"/>
        <v>68.00451535577088</v>
      </c>
      <c r="D28" s="9"/>
      <c r="E28" s="47">
        <f t="shared" si="3"/>
        <v>2.61916360009397</v>
      </c>
      <c r="F28" s="47">
        <f t="shared" si="6"/>
        <v>6.7846961102209855</v>
      </c>
      <c r="G28" s="47">
        <f t="shared" si="7"/>
        <v>8.536686714617593</v>
      </c>
      <c r="H28" s="47">
        <f t="shared" si="8"/>
        <v>7.780411360052097</v>
      </c>
      <c r="I28" s="47">
        <f t="shared" si="9"/>
        <v>5.219663617971645</v>
      </c>
      <c r="J28" s="47">
        <f t="shared" si="10"/>
        <v>15.314849243296447</v>
      </c>
      <c r="K28" s="47">
        <f t="shared" si="11"/>
        <v>4.10547869598824</v>
      </c>
      <c r="L28" s="47">
        <f t="shared" si="12"/>
        <v>17.64356601352989</v>
      </c>
      <c r="N28" s="48">
        <v>23.6</v>
      </c>
      <c r="O28" s="48">
        <v>85.3</v>
      </c>
      <c r="P28" s="48">
        <v>64.2</v>
      </c>
      <c r="Q28" s="48">
        <v>66.1</v>
      </c>
      <c r="R28" s="48">
        <v>61</v>
      </c>
      <c r="S28" s="48">
        <v>105.5</v>
      </c>
      <c r="T28" s="48">
        <v>149.2</v>
      </c>
      <c r="U28" s="48">
        <v>48.91268830892677</v>
      </c>
      <c r="W28" s="50">
        <v>1109.8150847855804</v>
      </c>
      <c r="X28" s="50">
        <v>795.3922755241483</v>
      </c>
      <c r="Y28" s="50">
        <v>1329.70198047003</v>
      </c>
      <c r="Z28" s="50">
        <v>1177.0667715661268</v>
      </c>
      <c r="AA28" s="50">
        <v>855.6825603232205</v>
      </c>
      <c r="AB28" s="50">
        <v>1451.644478037578</v>
      </c>
      <c r="AC28" s="50">
        <v>275.16613243889014</v>
      </c>
      <c r="AD28" s="50">
        <v>3607.1552440739324</v>
      </c>
      <c r="AE28" s="48">
        <f t="shared" si="4"/>
        <v>10601.624527219506</v>
      </c>
      <c r="AF28" s="51">
        <f t="shared" si="5"/>
        <v>0.9963250479089568</v>
      </c>
    </row>
    <row r="29" spans="1:32" ht="12.75">
      <c r="A29" s="43">
        <v>1988</v>
      </c>
      <c r="B29" s="44">
        <f t="shared" si="1"/>
        <v>1.7879409763306247</v>
      </c>
      <c r="C29" s="45">
        <f t="shared" si="2"/>
        <v>70.05374424206562</v>
      </c>
      <c r="D29" s="9"/>
      <c r="E29" s="47">
        <f t="shared" si="3"/>
        <v>3.038351440529377</v>
      </c>
      <c r="F29" s="47">
        <f t="shared" si="6"/>
        <v>6.849361929664967</v>
      </c>
      <c r="G29" s="47">
        <f t="shared" si="7"/>
        <v>8.889948014693127</v>
      </c>
      <c r="H29" s="47">
        <f t="shared" si="8"/>
        <v>7.7546613962068065</v>
      </c>
      <c r="I29" s="47">
        <f t="shared" si="9"/>
        <v>5.130416910327819</v>
      </c>
      <c r="J29" s="47">
        <f t="shared" si="10"/>
        <v>15.275539188087395</v>
      </c>
      <c r="K29" s="47">
        <f t="shared" si="11"/>
        <v>4.223478348219489</v>
      </c>
      <c r="L29" s="47">
        <f t="shared" si="12"/>
        <v>18.89198701433664</v>
      </c>
      <c r="N29" s="48">
        <v>27.8</v>
      </c>
      <c r="O29" s="48">
        <v>86.4</v>
      </c>
      <c r="P29" s="48">
        <v>67.6</v>
      </c>
      <c r="Q29" s="48">
        <v>66.3</v>
      </c>
      <c r="R29" s="48">
        <v>61.2</v>
      </c>
      <c r="S29" s="48">
        <v>106.3</v>
      </c>
      <c r="T29" s="48">
        <v>154.4</v>
      </c>
      <c r="U29" s="48">
        <v>52.50891286163692</v>
      </c>
      <c r="W29" s="50">
        <v>1092.932172852294</v>
      </c>
      <c r="X29" s="50">
        <v>792.7502233408527</v>
      </c>
      <c r="Y29" s="50">
        <v>1315.081067262297</v>
      </c>
      <c r="Z29" s="50">
        <v>1169.6321864565318</v>
      </c>
      <c r="AA29" s="50">
        <v>838.3034167202318</v>
      </c>
      <c r="AB29" s="50">
        <v>1437.021560497403</v>
      </c>
      <c r="AC29" s="50">
        <v>273.541343796599</v>
      </c>
      <c r="AD29" s="50">
        <v>3597.8629121722206</v>
      </c>
      <c r="AE29" s="48">
        <f t="shared" si="4"/>
        <v>10517.12488309843</v>
      </c>
      <c r="AF29" s="51">
        <f t="shared" si="5"/>
        <v>0.9883838958938984</v>
      </c>
    </row>
    <row r="30" spans="1:32" ht="12.75">
      <c r="A30" s="43">
        <v>1989</v>
      </c>
      <c r="B30" s="44">
        <f t="shared" si="1"/>
        <v>1.8126342794032932</v>
      </c>
      <c r="C30" s="45">
        <f t="shared" si="2"/>
        <v>71.02125847259391</v>
      </c>
      <c r="D30" s="9"/>
      <c r="E30" s="47">
        <f t="shared" si="3"/>
        <v>3.049289505285626</v>
      </c>
      <c r="F30" s="47">
        <f t="shared" si="6"/>
        <v>6.840251949716024</v>
      </c>
      <c r="G30" s="47">
        <f t="shared" si="7"/>
        <v>9.031692210776507</v>
      </c>
      <c r="H30" s="47">
        <f t="shared" si="8"/>
        <v>7.912068398805053</v>
      </c>
      <c r="I30" s="47">
        <f t="shared" si="9"/>
        <v>5.215470251780952</v>
      </c>
      <c r="J30" s="47">
        <f t="shared" si="10"/>
        <v>15.157662588444182</v>
      </c>
      <c r="K30" s="47">
        <f t="shared" si="11"/>
        <v>4.192205177536389</v>
      </c>
      <c r="L30" s="47">
        <f t="shared" si="12"/>
        <v>19.622618390249183</v>
      </c>
      <c r="N30" s="48">
        <v>28.35</v>
      </c>
      <c r="O30" s="48">
        <v>86.55000000000001</v>
      </c>
      <c r="P30" s="48">
        <v>69.35</v>
      </c>
      <c r="Q30" s="48">
        <v>67.9</v>
      </c>
      <c r="R30" s="48">
        <v>62.85</v>
      </c>
      <c r="S30" s="48">
        <v>106.6</v>
      </c>
      <c r="T30" s="48">
        <v>153.75</v>
      </c>
      <c r="U30" s="48">
        <v>54.67258360699086</v>
      </c>
      <c r="W30" s="50">
        <v>1075.587127084877</v>
      </c>
      <c r="X30" s="50">
        <v>790.3237376910484</v>
      </c>
      <c r="Y30" s="50">
        <v>1302.3348537529212</v>
      </c>
      <c r="Z30" s="50">
        <v>1165.2530778799783</v>
      </c>
      <c r="AA30" s="50">
        <v>829.8282023517824</v>
      </c>
      <c r="AB30" s="50">
        <v>1421.919567396265</v>
      </c>
      <c r="AC30" s="50">
        <v>272.6637513844806</v>
      </c>
      <c r="AD30" s="50">
        <v>3589.1148900708035</v>
      </c>
      <c r="AE30" s="48">
        <f t="shared" si="4"/>
        <v>10447.025207612156</v>
      </c>
      <c r="AF30" s="51">
        <f t="shared" si="5"/>
        <v>0.9817960317078064</v>
      </c>
    </row>
    <row r="31" spans="1:32" ht="12.75">
      <c r="A31" s="43">
        <v>1990</v>
      </c>
      <c r="B31" s="44">
        <f t="shared" si="1"/>
        <v>1.832287977006281</v>
      </c>
      <c r="C31" s="45">
        <f t="shared" si="2"/>
        <v>71.7913147124348</v>
      </c>
      <c r="D31" s="9"/>
      <c r="E31" s="47">
        <f t="shared" si="3"/>
        <v>3.0868485158353285</v>
      </c>
      <c r="F31" s="47">
        <f t="shared" si="6"/>
        <v>6.829389104754047</v>
      </c>
      <c r="G31" s="47">
        <f t="shared" si="7"/>
        <v>9.166090486073422</v>
      </c>
      <c r="H31" s="47">
        <f t="shared" si="8"/>
        <v>8.05144679894148</v>
      </c>
      <c r="I31" s="47">
        <f t="shared" si="9"/>
        <v>5.243420327915315</v>
      </c>
      <c r="J31" s="47">
        <f t="shared" si="10"/>
        <v>15.016674569494192</v>
      </c>
      <c r="K31" s="47">
        <f t="shared" si="11"/>
        <v>4.187620111993673</v>
      </c>
      <c r="L31" s="47">
        <f t="shared" si="12"/>
        <v>20.20982479742734</v>
      </c>
      <c r="N31" s="48">
        <v>28.9</v>
      </c>
      <c r="O31" s="48">
        <v>86.7</v>
      </c>
      <c r="P31" s="48">
        <v>71.1</v>
      </c>
      <c r="Q31" s="48">
        <v>69.5</v>
      </c>
      <c r="R31" s="48">
        <v>64.5</v>
      </c>
      <c r="S31" s="48">
        <v>106.9</v>
      </c>
      <c r="T31" s="48">
        <v>153.1</v>
      </c>
      <c r="U31" s="48">
        <v>56.4571340281633</v>
      </c>
      <c r="W31" s="50">
        <v>1068.1136732994216</v>
      </c>
      <c r="X31" s="50">
        <v>787.7034722899708</v>
      </c>
      <c r="Y31" s="50">
        <v>1289.1829094336742</v>
      </c>
      <c r="Z31" s="50">
        <v>1158.4815538045295</v>
      </c>
      <c r="AA31" s="50">
        <v>812.933384172917</v>
      </c>
      <c r="AB31" s="50">
        <v>1404.7403713278009</v>
      </c>
      <c r="AC31" s="50">
        <v>273.52188843851553</v>
      </c>
      <c r="AD31" s="50">
        <v>3579.676004691594</v>
      </c>
      <c r="AE31" s="48">
        <f t="shared" si="4"/>
        <v>10374.353257458424</v>
      </c>
      <c r="AF31" s="51">
        <f t="shared" si="5"/>
        <v>0.9749664289396027</v>
      </c>
    </row>
    <row r="32" spans="1:32" ht="12.75">
      <c r="A32" s="43">
        <v>1991</v>
      </c>
      <c r="B32" s="44">
        <f t="shared" si="1"/>
        <v>1.8377332440141287</v>
      </c>
      <c r="C32" s="45">
        <f t="shared" si="2"/>
        <v>72.0046670251495</v>
      </c>
      <c r="D32" s="9"/>
      <c r="E32" s="47">
        <f t="shared" si="3"/>
        <v>3.3019080930503493</v>
      </c>
      <c r="F32" s="47">
        <f t="shared" si="6"/>
        <v>6.957198190369829</v>
      </c>
      <c r="G32" s="47">
        <f t="shared" si="7"/>
        <v>9.059874940482834</v>
      </c>
      <c r="H32" s="47">
        <f t="shared" si="8"/>
        <v>8.05807315021613</v>
      </c>
      <c r="I32" s="47">
        <f t="shared" si="9"/>
        <v>5.132257229290498</v>
      </c>
      <c r="J32" s="47">
        <f t="shared" si="10"/>
        <v>14.924091130412478</v>
      </c>
      <c r="K32" s="47">
        <f t="shared" si="11"/>
        <v>4.253001864057258</v>
      </c>
      <c r="L32" s="47">
        <f t="shared" si="12"/>
        <v>20.318262427270135</v>
      </c>
      <c r="N32" s="48">
        <v>31.3</v>
      </c>
      <c r="O32" s="48">
        <v>88.7</v>
      </c>
      <c r="P32" s="48">
        <v>70.9</v>
      </c>
      <c r="Q32" s="48">
        <v>69.9</v>
      </c>
      <c r="R32" s="48">
        <v>64</v>
      </c>
      <c r="S32" s="48">
        <v>107.7</v>
      </c>
      <c r="T32" s="48">
        <v>155.21</v>
      </c>
      <c r="U32" s="48">
        <v>56.89326014949023</v>
      </c>
      <c r="W32" s="50">
        <v>1054.9227134346163</v>
      </c>
      <c r="X32" s="50">
        <v>784.3515434464294</v>
      </c>
      <c r="Y32" s="50">
        <v>1277.8384965420075</v>
      </c>
      <c r="Z32" s="50">
        <v>1152.8001645516636</v>
      </c>
      <c r="AA32" s="50">
        <v>801.9151920766402</v>
      </c>
      <c r="AB32" s="50">
        <v>1385.7094828609543</v>
      </c>
      <c r="AC32" s="50">
        <v>274.01596959327736</v>
      </c>
      <c r="AD32" s="50">
        <v>3571.295154097825</v>
      </c>
      <c r="AE32" s="48">
        <f t="shared" si="4"/>
        <v>10302.848716603414</v>
      </c>
      <c r="AF32" s="51">
        <f t="shared" si="5"/>
        <v>0.9682465375767118</v>
      </c>
    </row>
    <row r="33" spans="1:32" ht="12.75">
      <c r="A33" s="43">
        <v>1992</v>
      </c>
      <c r="B33" s="44">
        <f t="shared" si="1"/>
        <v>1.8405878508252291</v>
      </c>
      <c r="C33" s="45">
        <f t="shared" si="2"/>
        <v>72.11651405930994</v>
      </c>
      <c r="D33" s="9"/>
      <c r="E33" s="47">
        <f t="shared" si="3"/>
        <v>3.3383990952173437</v>
      </c>
      <c r="F33" s="47">
        <f t="shared" si="6"/>
        <v>7.008447379823102</v>
      </c>
      <c r="G33" s="47">
        <f t="shared" si="7"/>
        <v>9.21188689231238</v>
      </c>
      <c r="H33" s="47">
        <f t="shared" si="8"/>
        <v>8.249405782747175</v>
      </c>
      <c r="I33" s="47">
        <f t="shared" si="9"/>
        <v>5.061043888210398</v>
      </c>
      <c r="J33" s="47">
        <f t="shared" si="10"/>
        <v>14.50963724785164</v>
      </c>
      <c r="K33" s="47">
        <f t="shared" si="11"/>
        <v>4.332740556995225</v>
      </c>
      <c r="L33" s="47">
        <f t="shared" si="12"/>
        <v>20.404953216152663</v>
      </c>
      <c r="N33" s="48">
        <v>32</v>
      </c>
      <c r="O33" s="48">
        <v>89.7</v>
      </c>
      <c r="P33" s="48">
        <v>73</v>
      </c>
      <c r="Q33" s="48">
        <v>72</v>
      </c>
      <c r="R33" s="48">
        <v>64.1</v>
      </c>
      <c r="S33" s="48">
        <v>106.1</v>
      </c>
      <c r="T33" s="48">
        <v>157.5</v>
      </c>
      <c r="U33" s="48">
        <v>57.28327822191142</v>
      </c>
      <c r="W33" s="50">
        <v>1043.24971725542</v>
      </c>
      <c r="X33" s="50">
        <v>781.3207781296658</v>
      </c>
      <c r="Y33" s="50">
        <v>1261.9023140153945</v>
      </c>
      <c r="Z33" s="50">
        <v>1145.75080315933</v>
      </c>
      <c r="AA33" s="50">
        <v>789.5544287379718</v>
      </c>
      <c r="AB33" s="50">
        <v>1367.543567186771</v>
      </c>
      <c r="AC33" s="50">
        <v>275.0946385393794</v>
      </c>
      <c r="AD33" s="50">
        <v>3562.1133862320694</v>
      </c>
      <c r="AE33" s="48">
        <f t="shared" si="4"/>
        <v>10226.529633256001</v>
      </c>
      <c r="AF33" s="51">
        <f t="shared" si="5"/>
        <v>0.9610741826062776</v>
      </c>
    </row>
    <row r="34" spans="1:32" ht="12.75">
      <c r="A34" s="43">
        <v>1993</v>
      </c>
      <c r="B34" s="44">
        <f t="shared" si="1"/>
        <v>1.8136879722200006</v>
      </c>
      <c r="C34" s="45">
        <f t="shared" si="2"/>
        <v>71.06254346357991</v>
      </c>
      <c r="D34" s="9"/>
      <c r="E34" s="47">
        <f t="shared" si="3"/>
        <v>3.3890262468725973</v>
      </c>
      <c r="F34" s="47">
        <f t="shared" si="6"/>
        <v>6.982437287037169</v>
      </c>
      <c r="G34" s="47">
        <f t="shared" si="7"/>
        <v>9.158473925800106</v>
      </c>
      <c r="H34" s="47">
        <f t="shared" si="8"/>
        <v>8.263168410339443</v>
      </c>
      <c r="I34" s="47">
        <f t="shared" si="9"/>
        <v>4.951307505237782</v>
      </c>
      <c r="J34" s="47">
        <f t="shared" si="10"/>
        <v>14.289696403219512</v>
      </c>
      <c r="K34" s="47">
        <f t="shared" si="11"/>
        <v>4.380301304395875</v>
      </c>
      <c r="L34" s="47">
        <f t="shared" si="12"/>
        <v>19.648132380677445</v>
      </c>
      <c r="N34" s="48">
        <v>33</v>
      </c>
      <c r="O34" s="48">
        <v>89.7</v>
      </c>
      <c r="P34" s="48">
        <v>73.5</v>
      </c>
      <c r="Q34" s="48">
        <v>72.5</v>
      </c>
      <c r="R34" s="48">
        <v>64.25</v>
      </c>
      <c r="S34" s="48">
        <v>107.5</v>
      </c>
      <c r="T34" s="48">
        <v>158.333</v>
      </c>
      <c r="U34" s="48">
        <v>55.258219951037</v>
      </c>
      <c r="W34" s="50">
        <v>1026.9776505674538</v>
      </c>
      <c r="X34" s="50">
        <v>778.421102233798</v>
      </c>
      <c r="Y34" s="50">
        <v>1246.0508742585178</v>
      </c>
      <c r="Z34" s="50">
        <v>1139.7473669433714</v>
      </c>
      <c r="AA34" s="50">
        <v>770.6315183249467</v>
      </c>
      <c r="AB34" s="50">
        <v>1329.2740840204199</v>
      </c>
      <c r="AC34" s="50">
        <v>276.6511911222471</v>
      </c>
      <c r="AD34" s="50">
        <v>3555.694048430657</v>
      </c>
      <c r="AE34" s="48">
        <f t="shared" si="4"/>
        <v>10123.44783590141</v>
      </c>
      <c r="AF34" s="51">
        <f t="shared" si="5"/>
        <v>0.9513867072175609</v>
      </c>
    </row>
    <row r="35" spans="1:32" ht="12.75">
      <c r="A35" s="43">
        <v>1994</v>
      </c>
      <c r="B35" s="44">
        <f t="shared" si="1"/>
        <v>1.7991583621766163</v>
      </c>
      <c r="C35" s="45">
        <f t="shared" si="2"/>
        <v>70.49325532745524</v>
      </c>
      <c r="D35" s="9"/>
      <c r="E35" s="47">
        <f t="shared" si="3"/>
        <v>3.3510593532389152</v>
      </c>
      <c r="F35" s="47">
        <f t="shared" si="6"/>
        <v>6.961294787535726</v>
      </c>
      <c r="G35" s="47">
        <f t="shared" si="7"/>
        <v>9.127153963207844</v>
      </c>
      <c r="H35" s="47">
        <f t="shared" si="8"/>
        <v>8.362848157788896</v>
      </c>
      <c r="I35" s="47">
        <f t="shared" si="9"/>
        <v>4.862375457691319</v>
      </c>
      <c r="J35" s="47">
        <f t="shared" si="10"/>
        <v>13.913380023163086</v>
      </c>
      <c r="K35" s="47">
        <f t="shared" si="11"/>
        <v>4.4053446228175375</v>
      </c>
      <c r="L35" s="47">
        <f t="shared" si="12"/>
        <v>19.509798962011917</v>
      </c>
      <c r="N35" s="48">
        <v>33.1</v>
      </c>
      <c r="O35" s="48">
        <v>89.8</v>
      </c>
      <c r="P35" s="48">
        <v>74.4</v>
      </c>
      <c r="Q35" s="48">
        <v>73.8</v>
      </c>
      <c r="R35" s="48">
        <v>65.1</v>
      </c>
      <c r="S35" s="48">
        <v>108.1</v>
      </c>
      <c r="T35" s="48">
        <v>159.04</v>
      </c>
      <c r="U35" s="48">
        <v>55.03429578132712</v>
      </c>
      <c r="W35" s="50">
        <v>1012.4046384407599</v>
      </c>
      <c r="X35" s="50">
        <v>775.1998649817067</v>
      </c>
      <c r="Y35" s="50">
        <v>1226.7680058075057</v>
      </c>
      <c r="Z35" s="50">
        <v>1133.177257152967</v>
      </c>
      <c r="AA35" s="50">
        <v>746.9086724564238</v>
      </c>
      <c r="AB35" s="50">
        <v>1287.0841834563446</v>
      </c>
      <c r="AC35" s="50">
        <v>276.99601501619327</v>
      </c>
      <c r="AD35" s="50">
        <v>3545.0256399267855</v>
      </c>
      <c r="AE35" s="48">
        <f t="shared" si="4"/>
        <v>10003.564277238685</v>
      </c>
      <c r="AF35" s="51">
        <f t="shared" si="5"/>
        <v>0.9401202270643102</v>
      </c>
    </row>
    <row r="36" spans="1:32" ht="12.75">
      <c r="A36" s="43">
        <v>1995</v>
      </c>
      <c r="B36" s="44">
        <f t="shared" si="1"/>
        <v>1.7829722385219606</v>
      </c>
      <c r="C36" s="45">
        <f t="shared" si="2"/>
        <v>69.85906293420254</v>
      </c>
      <c r="D36" s="9"/>
      <c r="E36" s="47">
        <f t="shared" si="3"/>
        <v>3.2904451413595606</v>
      </c>
      <c r="F36" s="47">
        <f t="shared" si="6"/>
        <v>7.039529944422486</v>
      </c>
      <c r="G36" s="47">
        <f t="shared" si="7"/>
        <v>9.170395154248999</v>
      </c>
      <c r="H36" s="47">
        <f t="shared" si="8"/>
        <v>8.310620808802375</v>
      </c>
      <c r="I36" s="47">
        <f t="shared" si="9"/>
        <v>4.6837658815785534</v>
      </c>
      <c r="J36" s="47">
        <f t="shared" si="10"/>
        <v>13.640642736170799</v>
      </c>
      <c r="K36" s="47">
        <f t="shared" si="11"/>
        <v>4.371427687542782</v>
      </c>
      <c r="L36" s="47">
        <f t="shared" si="12"/>
        <v>19.352235580076982</v>
      </c>
      <c r="N36" s="48">
        <v>33</v>
      </c>
      <c r="O36" s="48">
        <v>91.3</v>
      </c>
      <c r="P36" s="48">
        <v>76.2</v>
      </c>
      <c r="Q36" s="48">
        <v>73.7</v>
      </c>
      <c r="R36" s="48">
        <v>64</v>
      </c>
      <c r="S36" s="48">
        <v>110</v>
      </c>
      <c r="T36" s="48">
        <v>157.8</v>
      </c>
      <c r="U36" s="48">
        <v>54.769939257287014</v>
      </c>
      <c r="W36" s="50">
        <v>997.104588290776</v>
      </c>
      <c r="X36" s="50">
        <v>771.0328526202065</v>
      </c>
      <c r="Y36" s="50">
        <v>1203.4639310038056</v>
      </c>
      <c r="Z36" s="50">
        <v>1127.6283322662653</v>
      </c>
      <c r="AA36" s="50">
        <v>731.838418996649</v>
      </c>
      <c r="AB36" s="50">
        <v>1240.0584305609818</v>
      </c>
      <c r="AC36" s="50">
        <v>277.02330085822445</v>
      </c>
      <c r="AD36" s="50">
        <v>3533.368092516592</v>
      </c>
      <c r="AE36" s="48">
        <f t="shared" si="4"/>
        <v>9881.517947113502</v>
      </c>
      <c r="AF36" s="51">
        <f t="shared" si="5"/>
        <v>0.9286504928366089</v>
      </c>
    </row>
    <row r="37" spans="1:32" ht="12.75">
      <c r="A37" s="43">
        <v>1996</v>
      </c>
      <c r="B37" s="44">
        <f t="shared" si="1"/>
        <v>1.7667853461560694</v>
      </c>
      <c r="C37" s="45">
        <f t="shared" si="2"/>
        <v>69.22484042189053</v>
      </c>
      <c r="D37" s="9"/>
      <c r="E37" s="47">
        <f t="shared" si="3"/>
        <v>3.393928927050663</v>
      </c>
      <c r="F37" s="47">
        <f t="shared" si="6"/>
        <v>7.084738534903474</v>
      </c>
      <c r="G37" s="47">
        <f t="shared" si="7"/>
        <v>9.198950597733894</v>
      </c>
      <c r="H37" s="47">
        <f t="shared" si="8"/>
        <v>8.268551516999718</v>
      </c>
      <c r="I37" s="47">
        <f t="shared" si="9"/>
        <v>4.562589949390369</v>
      </c>
      <c r="J37" s="47">
        <f t="shared" si="10"/>
        <v>13.321120867485105</v>
      </c>
      <c r="K37" s="47">
        <f t="shared" si="11"/>
        <v>4.4071607320107224</v>
      </c>
      <c r="L37" s="47">
        <f t="shared" si="12"/>
        <v>18.987799296316588</v>
      </c>
      <c r="N37" s="48">
        <v>35</v>
      </c>
      <c r="O37" s="48">
        <v>92.4</v>
      </c>
      <c r="P37" s="48">
        <v>78</v>
      </c>
      <c r="Q37" s="48">
        <v>73.7</v>
      </c>
      <c r="R37" s="48">
        <v>64.1</v>
      </c>
      <c r="S37" s="48">
        <v>111.2</v>
      </c>
      <c r="T37" s="48">
        <v>159.1</v>
      </c>
      <c r="U37" s="48">
        <v>53.91598068938163</v>
      </c>
      <c r="W37" s="50">
        <v>969.6939791573324</v>
      </c>
      <c r="X37" s="50">
        <v>766.7465946865232</v>
      </c>
      <c r="Y37" s="50">
        <v>1179.3526407351148</v>
      </c>
      <c r="Z37" s="50">
        <v>1121.9201515603415</v>
      </c>
      <c r="AA37" s="50">
        <v>711.7925038050497</v>
      </c>
      <c r="AB37" s="50">
        <v>1197.9425240544158</v>
      </c>
      <c r="AC37" s="50">
        <v>277.00570282908376</v>
      </c>
      <c r="AD37" s="50">
        <v>3521.7386484553185</v>
      </c>
      <c r="AE37" s="48">
        <f t="shared" si="4"/>
        <v>9746.19274528318</v>
      </c>
      <c r="AF37" s="51">
        <f t="shared" si="5"/>
        <v>0.9159328298170675</v>
      </c>
    </row>
    <row r="38" spans="1:32" ht="12.75">
      <c r="A38" s="43">
        <v>1997</v>
      </c>
      <c r="B38" s="44">
        <f t="shared" si="1"/>
        <v>1.7709002505800704</v>
      </c>
      <c r="C38" s="45">
        <f t="shared" si="2"/>
        <v>69.38606747911203</v>
      </c>
      <c r="D38" s="9"/>
      <c r="E38" s="47">
        <f t="shared" si="3"/>
        <v>3.403097610933787</v>
      </c>
      <c r="F38" s="47">
        <f t="shared" si="6"/>
        <v>7.1071762745206595</v>
      </c>
      <c r="G38" s="47">
        <f t="shared" si="7"/>
        <v>9.470351113466506</v>
      </c>
      <c r="H38" s="47">
        <f t="shared" si="8"/>
        <v>8.350088617501115</v>
      </c>
      <c r="I38" s="47">
        <f t="shared" si="9"/>
        <v>4.532956886133585</v>
      </c>
      <c r="J38" s="47">
        <f t="shared" si="10"/>
        <v>12.974631096510407</v>
      </c>
      <c r="K38" s="47">
        <f t="shared" si="11"/>
        <v>4.717010153225116</v>
      </c>
      <c r="L38" s="47">
        <f t="shared" si="12"/>
        <v>18.830755726820858</v>
      </c>
      <c r="N38" s="48">
        <v>36.5</v>
      </c>
      <c r="O38" s="48">
        <v>92.9</v>
      </c>
      <c r="P38" s="48">
        <v>82.5</v>
      </c>
      <c r="Q38" s="48">
        <v>75.9</v>
      </c>
      <c r="R38" s="48">
        <v>66.1</v>
      </c>
      <c r="S38" s="48">
        <v>112.4</v>
      </c>
      <c r="T38" s="48">
        <v>170.2</v>
      </c>
      <c r="U38" s="48">
        <v>53.68827219846749</v>
      </c>
      <c r="W38" s="50">
        <v>932.3555098448732</v>
      </c>
      <c r="X38" s="50">
        <v>765.0351210463573</v>
      </c>
      <c r="Y38" s="50">
        <v>1147.9213470868492</v>
      </c>
      <c r="Z38" s="50">
        <v>1100.1434278657596</v>
      </c>
      <c r="AA38" s="50">
        <v>685.7726000202096</v>
      </c>
      <c r="AB38" s="50">
        <v>1154.3266100098226</v>
      </c>
      <c r="AC38" s="50">
        <v>277.1451323869046</v>
      </c>
      <c r="AD38" s="50">
        <v>3507.424425433154</v>
      </c>
      <c r="AE38" s="48">
        <f t="shared" si="4"/>
        <v>9570.12417369393</v>
      </c>
      <c r="AF38" s="51">
        <f t="shared" si="5"/>
        <v>0.8993861649570236</v>
      </c>
    </row>
    <row r="39" spans="1:32" ht="12.75">
      <c r="A39" s="43">
        <v>1998</v>
      </c>
      <c r="B39" s="44">
        <f t="shared" si="1"/>
        <v>1.7497513715712876</v>
      </c>
      <c r="C39" s="45">
        <f t="shared" si="2"/>
        <v>68.55742817798239</v>
      </c>
      <c r="D39" s="9"/>
      <c r="E39" s="47">
        <f t="shared" si="3"/>
        <v>3.5139043113663693</v>
      </c>
      <c r="F39" s="47">
        <f t="shared" si="6"/>
        <v>7.05931772257787</v>
      </c>
      <c r="G39" s="47">
        <f t="shared" si="7"/>
        <v>9.293196143026034</v>
      </c>
      <c r="H39" s="47">
        <f t="shared" si="8"/>
        <v>8.29142815901762</v>
      </c>
      <c r="I39" s="47">
        <f t="shared" si="9"/>
        <v>4.377816027879594</v>
      </c>
      <c r="J39" s="47">
        <f t="shared" si="10"/>
        <v>12.539888751415162</v>
      </c>
      <c r="K39" s="47">
        <f t="shared" si="11"/>
        <v>5.043387148783436</v>
      </c>
      <c r="L39" s="47">
        <f t="shared" si="12"/>
        <v>18.438489913916307</v>
      </c>
      <c r="N39" s="48">
        <v>39.6</v>
      </c>
      <c r="O39" s="48">
        <v>92.5</v>
      </c>
      <c r="P39" s="48">
        <v>82.3</v>
      </c>
      <c r="Q39" s="48">
        <v>76.4</v>
      </c>
      <c r="R39" s="48">
        <v>65.2</v>
      </c>
      <c r="S39" s="48">
        <v>111.69999999999999</v>
      </c>
      <c r="T39" s="48">
        <v>182</v>
      </c>
      <c r="U39" s="48">
        <v>52.76988357922008</v>
      </c>
      <c r="W39" s="50">
        <v>887.349573577366</v>
      </c>
      <c r="X39" s="50">
        <v>763.1694835219319</v>
      </c>
      <c r="Y39" s="50">
        <v>1129.1854365766749</v>
      </c>
      <c r="Z39" s="50">
        <v>1085.2654658400027</v>
      </c>
      <c r="AA39" s="50">
        <v>671.4441760551523</v>
      </c>
      <c r="AB39" s="50">
        <v>1122.6399956504174</v>
      </c>
      <c r="AC39" s="50">
        <v>277.1091839990899</v>
      </c>
      <c r="AD39" s="50">
        <v>3494.1312474634838</v>
      </c>
      <c r="AE39" s="48">
        <f t="shared" si="4"/>
        <v>9430.29456268412</v>
      </c>
      <c r="AF39" s="51">
        <f t="shared" si="5"/>
        <v>0.8862451842015979</v>
      </c>
    </row>
    <row r="40" spans="1:36" ht="12.75">
      <c r="A40" s="43">
        <v>1999</v>
      </c>
      <c r="B40" s="44">
        <f t="shared" si="1"/>
        <v>1.7278700868777979</v>
      </c>
      <c r="C40" s="45">
        <f t="shared" si="2"/>
        <v>67.7000923140483</v>
      </c>
      <c r="D40" s="9"/>
      <c r="E40" s="47">
        <f t="shared" si="3"/>
        <v>3.562150836389835</v>
      </c>
      <c r="F40" s="47">
        <f t="shared" si="6"/>
        <v>7.17138816046939</v>
      </c>
      <c r="G40" s="47">
        <f t="shared" si="7"/>
        <v>9.197466212926482</v>
      </c>
      <c r="H40" s="47">
        <f t="shared" si="8"/>
        <v>8.395386424824897</v>
      </c>
      <c r="I40" s="47">
        <f t="shared" si="9"/>
        <v>4.186405007019415</v>
      </c>
      <c r="J40" s="47">
        <f t="shared" si="10"/>
        <v>12.243131929837691</v>
      </c>
      <c r="K40" s="47">
        <f t="shared" si="11"/>
        <v>5.018153630968654</v>
      </c>
      <c r="L40" s="47">
        <f t="shared" si="12"/>
        <v>17.926010111611934</v>
      </c>
      <c r="N40" s="48">
        <v>41.8</v>
      </c>
      <c r="O40" s="48">
        <v>94.3</v>
      </c>
      <c r="P40" s="48">
        <v>83.3</v>
      </c>
      <c r="Q40" s="48">
        <v>78.7</v>
      </c>
      <c r="R40" s="48">
        <v>63.7</v>
      </c>
      <c r="S40" s="48">
        <v>113.69999999999999</v>
      </c>
      <c r="T40" s="48">
        <v>181.4</v>
      </c>
      <c r="U40" s="48">
        <v>51.524026777532974</v>
      </c>
      <c r="V40" s="13"/>
      <c r="W40" s="50">
        <v>852.189195308573</v>
      </c>
      <c r="X40" s="50">
        <v>760.4865493604868</v>
      </c>
      <c r="Y40" s="50">
        <v>1104.1376005914144</v>
      </c>
      <c r="Z40" s="50">
        <v>1066.7581225952856</v>
      </c>
      <c r="AA40" s="50">
        <v>657.2064375226711</v>
      </c>
      <c r="AB40" s="50">
        <v>1076.7926059663757</v>
      </c>
      <c r="AC40" s="50">
        <v>276.6347095352069</v>
      </c>
      <c r="AD40" s="50">
        <v>3479.1554994355683</v>
      </c>
      <c r="AE40" s="48">
        <f t="shared" si="4"/>
        <v>9273.36072031558</v>
      </c>
      <c r="AF40" s="51">
        <f t="shared" si="5"/>
        <v>0.8714967729920775</v>
      </c>
      <c r="AG40" s="13"/>
      <c r="AH40" s="13"/>
      <c r="AI40" s="13"/>
      <c r="AJ40" s="13"/>
    </row>
    <row r="41" spans="1:36" ht="12.75">
      <c r="A41" s="43">
        <v>2000</v>
      </c>
      <c r="B41" s="44">
        <f t="shared" si="1"/>
        <v>1.6955022924700827</v>
      </c>
      <c r="C41" s="45">
        <f t="shared" si="2"/>
        <v>66.43188199774839</v>
      </c>
      <c r="D41" s="9"/>
      <c r="E41" s="47">
        <f t="shared" si="3"/>
        <v>3.372875731334377</v>
      </c>
      <c r="F41" s="47">
        <f t="shared" si="6"/>
        <v>7.059950089067932</v>
      </c>
      <c r="G41" s="47">
        <f t="shared" si="7"/>
        <v>8.754025062940256</v>
      </c>
      <c r="H41" s="47">
        <f t="shared" si="8"/>
        <v>8.057823103515954</v>
      </c>
      <c r="I41" s="47">
        <f t="shared" si="9"/>
        <v>4.158856560693126</v>
      </c>
      <c r="J41" s="47">
        <f t="shared" si="10"/>
        <v>11.929194226556131</v>
      </c>
      <c r="K41" s="47">
        <f t="shared" si="11"/>
        <v>5.19844569695606</v>
      </c>
      <c r="L41" s="47">
        <f t="shared" si="12"/>
        <v>17.90071152668456</v>
      </c>
      <c r="N41" s="48">
        <v>40.2</v>
      </c>
      <c r="O41" s="48">
        <v>93.1</v>
      </c>
      <c r="P41" s="48">
        <v>80.3</v>
      </c>
      <c r="Q41" s="48">
        <v>76</v>
      </c>
      <c r="R41" s="48">
        <v>65.4</v>
      </c>
      <c r="S41" s="48">
        <v>114.69999999999999</v>
      </c>
      <c r="T41" s="48">
        <v>188.2</v>
      </c>
      <c r="U41" s="48">
        <v>51.72928728641485</v>
      </c>
      <c r="V41" s="13"/>
      <c r="W41" s="50">
        <v>839.0238137647702</v>
      </c>
      <c r="X41" s="50">
        <v>758.3190213821625</v>
      </c>
      <c r="Y41" s="50">
        <v>1090.1650140647891</v>
      </c>
      <c r="Z41" s="50">
        <v>1060.2398820415729</v>
      </c>
      <c r="AA41" s="50">
        <v>635.9107890968082</v>
      </c>
      <c r="AB41" s="50">
        <v>1040.034370231572</v>
      </c>
      <c r="AC41" s="50">
        <v>276.2192187543072</v>
      </c>
      <c r="AD41" s="50">
        <v>3460.4597251788628</v>
      </c>
      <c r="AE41" s="48">
        <f t="shared" si="4"/>
        <v>9160.371834514845</v>
      </c>
      <c r="AF41" s="51">
        <f t="shared" si="5"/>
        <v>0.8608782440327122</v>
      </c>
      <c r="AG41" s="13"/>
      <c r="AH41" s="13"/>
      <c r="AI41" s="13"/>
      <c r="AJ41" s="13"/>
    </row>
    <row r="42" spans="1:36" ht="12.75">
      <c r="A42" s="43">
        <v>2001</v>
      </c>
      <c r="B42" s="44">
        <f t="shared" si="1"/>
        <v>1.6949544158895136</v>
      </c>
      <c r="C42" s="45">
        <f t="shared" si="2"/>
        <v>66.4104155140336</v>
      </c>
      <c r="D42" s="9"/>
      <c r="E42" s="47">
        <f t="shared" si="3"/>
        <v>3.5024721362111726</v>
      </c>
      <c r="F42" s="47">
        <f t="shared" si="6"/>
        <v>7.195678847481226</v>
      </c>
      <c r="G42" s="47">
        <f t="shared" si="7"/>
        <v>8.776218937356285</v>
      </c>
      <c r="H42" s="47">
        <f t="shared" si="8"/>
        <v>8.334812042077749</v>
      </c>
      <c r="I42" s="47">
        <f t="shared" si="9"/>
        <v>4.068906529492799</v>
      </c>
      <c r="J42" s="47">
        <f t="shared" si="10"/>
        <v>11.481252070950704</v>
      </c>
      <c r="K42" s="47">
        <f t="shared" si="11"/>
        <v>5.166546803384463</v>
      </c>
      <c r="L42" s="47">
        <f t="shared" si="12"/>
        <v>17.8845281470792</v>
      </c>
      <c r="N42" s="49">
        <v>43.7</v>
      </c>
      <c r="O42" s="49">
        <v>95.3</v>
      </c>
      <c r="P42" s="49">
        <v>82.7</v>
      </c>
      <c r="Q42" s="49">
        <v>80</v>
      </c>
      <c r="R42" s="49">
        <v>65.6</v>
      </c>
      <c r="S42" s="49">
        <v>113.3</v>
      </c>
      <c r="T42" s="49">
        <v>187.39999999999998</v>
      </c>
      <c r="U42" s="49">
        <v>51.96721362648432</v>
      </c>
      <c r="V42" s="13"/>
      <c r="W42" s="52">
        <v>801.4810380345932</v>
      </c>
      <c r="X42" s="52">
        <v>755.055492915134</v>
      </c>
      <c r="Y42" s="52">
        <v>1061.2114797286922</v>
      </c>
      <c r="Z42" s="52">
        <v>1041.8515052597186</v>
      </c>
      <c r="AA42" s="52">
        <v>620.2601416909755</v>
      </c>
      <c r="AB42" s="52">
        <v>1013.3496973478115</v>
      </c>
      <c r="AC42" s="52">
        <v>275.6962008209426</v>
      </c>
      <c r="AD42" s="52">
        <v>3441.5022278517195</v>
      </c>
      <c r="AE42" s="48">
        <f t="shared" si="4"/>
        <v>9010.407783649587</v>
      </c>
      <c r="AF42" s="51">
        <f t="shared" si="5"/>
        <v>0.8467848435562726</v>
      </c>
      <c r="AG42" s="13"/>
      <c r="AH42" s="13"/>
      <c r="AI42" s="13"/>
      <c r="AJ42" s="13"/>
    </row>
    <row r="43" spans="1:32" ht="12.75">
      <c r="A43" s="43">
        <v>2002</v>
      </c>
      <c r="B43" s="44">
        <f t="shared" si="1"/>
        <v>1.668637142728618</v>
      </c>
      <c r="C43" s="45">
        <f t="shared" si="2"/>
        <v>65.37927212195943</v>
      </c>
      <c r="D43" s="9"/>
      <c r="E43" s="47">
        <f t="shared" si="3"/>
        <v>3.283267906488854</v>
      </c>
      <c r="F43" s="47">
        <f t="shared" si="6"/>
        <v>7.085364603595692</v>
      </c>
      <c r="G43" s="47">
        <f t="shared" si="7"/>
        <v>8.485555356015773</v>
      </c>
      <c r="H43" s="47">
        <f t="shared" si="8"/>
        <v>8.08275360056524</v>
      </c>
      <c r="I43" s="47">
        <f t="shared" si="9"/>
        <v>3.9523711950538165</v>
      </c>
      <c r="J43" s="47">
        <f t="shared" si="10"/>
        <v>11.18895820029357</v>
      </c>
      <c r="K43" s="47">
        <f t="shared" si="11"/>
        <v>5.335683654579351</v>
      </c>
      <c r="L43" s="47">
        <f t="shared" si="12"/>
        <v>17.96531760536714</v>
      </c>
      <c r="N43" s="48">
        <v>41.8</v>
      </c>
      <c r="O43" s="48">
        <v>94.2</v>
      </c>
      <c r="P43" s="48">
        <v>81.7</v>
      </c>
      <c r="Q43" s="48">
        <v>78.3</v>
      </c>
      <c r="R43" s="48">
        <v>65.4</v>
      </c>
      <c r="S43" s="48">
        <v>114.9</v>
      </c>
      <c r="T43" s="48">
        <v>194</v>
      </c>
      <c r="U43" s="48">
        <v>52.53119721284055</v>
      </c>
      <c r="W43" s="50">
        <v>785.4707910260418</v>
      </c>
      <c r="X43" s="50">
        <v>752.1618475154662</v>
      </c>
      <c r="Y43" s="50">
        <v>1038.6236665869978</v>
      </c>
      <c r="Z43" s="50">
        <v>1032.2801533288941</v>
      </c>
      <c r="AA43" s="50">
        <v>604.338103219238</v>
      </c>
      <c r="AB43" s="50">
        <v>973.7996693031827</v>
      </c>
      <c r="AC43" s="50">
        <v>275.03523992677066</v>
      </c>
      <c r="AD43" s="50">
        <v>3419.9330223861252</v>
      </c>
      <c r="AE43" s="48">
        <f t="shared" si="4"/>
        <v>8881.642493292717</v>
      </c>
      <c r="AF43" s="51">
        <f t="shared" si="5"/>
        <v>0.8346836713487084</v>
      </c>
    </row>
    <row r="44" spans="1:32" ht="12.75">
      <c r="A44" s="43">
        <v>2003</v>
      </c>
      <c r="B44" s="44">
        <f t="shared" si="1"/>
        <v>1.6562279788556011</v>
      </c>
      <c r="C44" s="45">
        <f t="shared" si="2"/>
        <v>64.89306569583776</v>
      </c>
      <c r="D44" s="9"/>
      <c r="E44" s="47">
        <f t="shared" si="3"/>
        <v>3.4360002900090905</v>
      </c>
      <c r="F44" s="47">
        <f t="shared" si="6"/>
        <v>7.1627107300076505</v>
      </c>
      <c r="G44" s="47">
        <f t="shared" si="7"/>
        <v>8.28390350010108</v>
      </c>
      <c r="H44" s="47">
        <f t="shared" si="8"/>
        <v>7.953054648791041</v>
      </c>
      <c r="I44" s="47">
        <f t="shared" si="9"/>
        <v>3.7575307872043022</v>
      </c>
      <c r="J44" s="47">
        <f t="shared" si="10"/>
        <v>10.86333372544749</v>
      </c>
      <c r="K44" s="47">
        <f t="shared" si="11"/>
        <v>5.405956965423894</v>
      </c>
      <c r="L44" s="47">
        <f t="shared" si="12"/>
        <v>18.03057504885321</v>
      </c>
      <c r="N44" s="49">
        <v>45.8</v>
      </c>
      <c r="O44" s="49">
        <v>95.7</v>
      </c>
      <c r="P44" s="49">
        <v>81.5</v>
      </c>
      <c r="Q44" s="49">
        <v>77.8</v>
      </c>
      <c r="R44" s="49">
        <v>63.2</v>
      </c>
      <c r="S44" s="49">
        <v>115.1</v>
      </c>
      <c r="T44" s="49">
        <v>197</v>
      </c>
      <c r="U44" s="49">
        <v>53.02871383981233</v>
      </c>
      <c r="W44" s="50">
        <v>750.218403932116</v>
      </c>
      <c r="X44" s="50">
        <v>748.4546217353867</v>
      </c>
      <c r="Y44" s="50">
        <v>1016.4298773130158</v>
      </c>
      <c r="Z44" s="50">
        <v>1022.2435281222419</v>
      </c>
      <c r="AA44" s="50">
        <v>594.5460106335921</v>
      </c>
      <c r="AB44" s="50">
        <v>943.817004817332</v>
      </c>
      <c r="AC44" s="50">
        <v>274.4140591585733</v>
      </c>
      <c r="AD44" s="50">
        <v>3400.1531893304955</v>
      </c>
      <c r="AE44" s="48">
        <f t="shared" si="4"/>
        <v>8750.276695042754</v>
      </c>
      <c r="AF44" s="51">
        <f t="shared" si="5"/>
        <v>0.8223381072420989</v>
      </c>
    </row>
    <row r="45" spans="1:32" ht="12.75">
      <c r="A45" s="46">
        <v>2004</v>
      </c>
      <c r="B45" s="44">
        <f t="shared" si="1"/>
        <v>1.638313748474722</v>
      </c>
      <c r="C45" s="45">
        <f t="shared" si="2"/>
        <v>64.19116393844806</v>
      </c>
      <c r="D45" s="9"/>
      <c r="E45" s="47">
        <f t="shared" si="3"/>
        <v>3.2883911432834068</v>
      </c>
      <c r="F45" s="47">
        <f t="shared" si="6"/>
        <v>7.068865146877366</v>
      </c>
      <c r="G45" s="47">
        <f t="shared" si="7"/>
        <v>8.076506802651966</v>
      </c>
      <c r="H45" s="47">
        <f t="shared" si="8"/>
        <v>8.018500493811434</v>
      </c>
      <c r="I45" s="47">
        <f t="shared" si="9"/>
        <v>3.651476882217235</v>
      </c>
      <c r="J45" s="47">
        <f t="shared" si="10"/>
        <v>10.521651988065736</v>
      </c>
      <c r="K45" s="47">
        <f t="shared" si="11"/>
        <v>5.4858322081177</v>
      </c>
      <c r="L45" s="47">
        <f t="shared" si="12"/>
        <v>18.079939273423214</v>
      </c>
      <c r="N45" s="48">
        <v>45.6</v>
      </c>
      <c r="O45" s="48">
        <v>95.4</v>
      </c>
      <c r="P45" s="48">
        <v>83.5</v>
      </c>
      <c r="Q45" s="48">
        <v>79.4</v>
      </c>
      <c r="R45" s="48">
        <v>63.8</v>
      </c>
      <c r="S45" s="48">
        <v>116.60000000000001</v>
      </c>
      <c r="T45" s="48">
        <v>200.39999999999998</v>
      </c>
      <c r="U45" s="48">
        <v>53.475085896822705</v>
      </c>
      <c r="W45" s="50">
        <v>721.1384086147822</v>
      </c>
      <c r="X45" s="50">
        <v>740.9711894001432</v>
      </c>
      <c r="Y45" s="50">
        <v>967.2463236708941</v>
      </c>
      <c r="Z45" s="50">
        <v>1009.8867120669311</v>
      </c>
      <c r="AA45" s="50">
        <v>572.3317997205698</v>
      </c>
      <c r="AB45" s="50">
        <v>902.3715255630991</v>
      </c>
      <c r="AC45" s="50">
        <v>273.7441221615619</v>
      </c>
      <c r="AD45" s="50">
        <v>3381.002380867136</v>
      </c>
      <c r="AE45" s="48">
        <f t="shared" si="4"/>
        <v>8568.692462065117</v>
      </c>
      <c r="AF45" s="51">
        <f t="shared" si="5"/>
        <v>0.8052730886540086</v>
      </c>
    </row>
    <row r="46" spans="1:32" ht="12.75">
      <c r="A46" s="46">
        <v>2005</v>
      </c>
      <c r="B46" s="44">
        <f t="shared" si="1"/>
        <v>1.6258142038696228</v>
      </c>
      <c r="C46" s="45">
        <f t="shared" si="2"/>
        <v>63.7014162831843</v>
      </c>
      <c r="D46" s="9"/>
      <c r="E46" s="47">
        <f t="shared" si="3"/>
        <v>3.3066304618529436</v>
      </c>
      <c r="F46" s="47">
        <f t="shared" si="6"/>
        <v>7.001440914432763</v>
      </c>
      <c r="G46" s="47">
        <f t="shared" si="7"/>
        <v>7.741146317786905</v>
      </c>
      <c r="H46" s="47">
        <f t="shared" si="8"/>
        <v>8.06704857161625</v>
      </c>
      <c r="I46" s="47">
        <f t="shared" si="9"/>
        <v>3.556985735530877</v>
      </c>
      <c r="J46" s="47">
        <f t="shared" si="10"/>
        <v>10.1436079495515</v>
      </c>
      <c r="K46" s="47">
        <f t="shared" si="11"/>
        <v>5.580348127436434</v>
      </c>
      <c r="L46" s="47">
        <f t="shared" si="12"/>
        <v>18.30420820497663</v>
      </c>
      <c r="N46" s="48">
        <v>49</v>
      </c>
      <c r="O46" s="48">
        <v>95.7</v>
      </c>
      <c r="P46" s="48">
        <v>83.7</v>
      </c>
      <c r="Q46" s="48">
        <v>80.8</v>
      </c>
      <c r="R46" s="48">
        <v>64.6</v>
      </c>
      <c r="S46" s="48">
        <v>117</v>
      </c>
      <c r="T46" s="48">
        <v>204.4</v>
      </c>
      <c r="U46" s="48">
        <v>54.45366752199244</v>
      </c>
      <c r="W46" s="50">
        <v>674.8225432352947</v>
      </c>
      <c r="X46" s="50">
        <v>731.6030213618352</v>
      </c>
      <c r="Y46" s="50">
        <v>924.8681383257951</v>
      </c>
      <c r="Z46" s="50">
        <v>998.3971004475558</v>
      </c>
      <c r="AA46" s="50">
        <v>550.6169869242844</v>
      </c>
      <c r="AB46" s="50">
        <v>866.9750384232052</v>
      </c>
      <c r="AC46" s="50">
        <v>273.011160833485</v>
      </c>
      <c r="AD46" s="50">
        <v>3361.4279878548177</v>
      </c>
      <c r="AE46" s="48">
        <f t="shared" si="4"/>
        <v>8381.721977406272</v>
      </c>
      <c r="AF46" s="51">
        <f t="shared" si="5"/>
        <v>0.7877018780714223</v>
      </c>
    </row>
    <row r="47" spans="1:32" ht="12.75">
      <c r="A47" s="46">
        <v>2006</v>
      </c>
      <c r="B47" s="44">
        <f t="shared" si="1"/>
        <v>1.598618448090561</v>
      </c>
      <c r="C47" s="45">
        <f t="shared" si="2"/>
        <v>62.63585285293839</v>
      </c>
      <c r="D47" s="9"/>
      <c r="E47" s="47">
        <f t="shared" si="3"/>
        <v>3.087888787186227</v>
      </c>
      <c r="F47" s="47">
        <f t="shared" si="6"/>
        <v>6.962560979058939</v>
      </c>
      <c r="G47" s="47">
        <f t="shared" si="7"/>
        <v>7.2825242443784095</v>
      </c>
      <c r="H47" s="47">
        <f t="shared" si="8"/>
        <v>7.909174338376553</v>
      </c>
      <c r="I47" s="47">
        <f t="shared" si="9"/>
        <v>3.3916769958034623</v>
      </c>
      <c r="J47" s="47">
        <f t="shared" si="10"/>
        <v>9.716440734317102</v>
      </c>
      <c r="K47" s="47">
        <f t="shared" si="11"/>
        <v>5.7404256685210076</v>
      </c>
      <c r="L47" s="47">
        <f t="shared" si="12"/>
        <v>18.5451611052967</v>
      </c>
      <c r="N47" s="48">
        <v>47.2</v>
      </c>
      <c r="O47" s="48">
        <v>97</v>
      </c>
      <c r="P47" s="48">
        <v>81.9</v>
      </c>
      <c r="Q47" s="48">
        <v>80</v>
      </c>
      <c r="R47" s="48">
        <v>63.2</v>
      </c>
      <c r="S47" s="48">
        <v>116</v>
      </c>
      <c r="T47" s="48">
        <v>210.89999999999998</v>
      </c>
      <c r="U47" s="48">
        <v>55.47932581737787</v>
      </c>
      <c r="W47" s="50">
        <v>654.2137260987769</v>
      </c>
      <c r="X47" s="50">
        <v>717.7897916555606</v>
      </c>
      <c r="Y47" s="50">
        <v>889.1970994357032</v>
      </c>
      <c r="Z47" s="50">
        <v>988.646792297069</v>
      </c>
      <c r="AA47" s="50">
        <v>536.6577525005478</v>
      </c>
      <c r="AB47" s="50">
        <v>837.6242012342328</v>
      </c>
      <c r="AC47" s="50">
        <v>272.1870871750122</v>
      </c>
      <c r="AD47" s="50">
        <v>3342.7156570615302</v>
      </c>
      <c r="AE47" s="48">
        <f t="shared" si="4"/>
        <v>8239.032107458434</v>
      </c>
      <c r="AF47" s="51">
        <f t="shared" si="5"/>
        <v>0.7742920943965813</v>
      </c>
    </row>
    <row r="48" spans="1:32" ht="12.75">
      <c r="A48" s="43">
        <v>2007</v>
      </c>
      <c r="B48" s="44">
        <f t="shared" si="1"/>
        <v>1.5846323424630047</v>
      </c>
      <c r="C48" s="45">
        <f t="shared" si="2"/>
        <v>62.08785989369309</v>
      </c>
      <c r="D48" s="9"/>
      <c r="E48" s="47">
        <f t="shared" si="3"/>
        <v>3.0018164638669558</v>
      </c>
      <c r="F48" s="47">
        <f t="shared" si="6"/>
        <v>6.802150294754464</v>
      </c>
      <c r="G48" s="47">
        <f t="shared" si="7"/>
        <v>6.9875800053056025</v>
      </c>
      <c r="H48" s="47">
        <f t="shared" si="8"/>
        <v>8.01143719329814</v>
      </c>
      <c r="I48" s="47">
        <f t="shared" si="9"/>
        <v>3.3526673873068766</v>
      </c>
      <c r="J48" s="47">
        <f t="shared" si="10"/>
        <v>9.407155398214394</v>
      </c>
      <c r="K48" s="47">
        <f t="shared" si="11"/>
        <v>5.762991257233785</v>
      </c>
      <c r="L48" s="47">
        <f t="shared" si="12"/>
        <v>18.762061893712875</v>
      </c>
      <c r="N48" s="48">
        <v>49.1</v>
      </c>
      <c r="O48" s="48">
        <v>96.3</v>
      </c>
      <c r="P48" s="48">
        <v>83.5</v>
      </c>
      <c r="Q48" s="48">
        <v>82</v>
      </c>
      <c r="R48" s="48">
        <v>65.3</v>
      </c>
      <c r="S48" s="48">
        <v>117.3</v>
      </c>
      <c r="T48" s="48">
        <v>212.4</v>
      </c>
      <c r="U48" s="48">
        <v>56.43504957991339</v>
      </c>
      <c r="W48" s="50">
        <v>611.3679152478525</v>
      </c>
      <c r="X48" s="50">
        <v>706.3499786868603</v>
      </c>
      <c r="Y48" s="50">
        <v>836.835928779114</v>
      </c>
      <c r="Z48" s="50">
        <v>977.0045357680658</v>
      </c>
      <c r="AA48" s="50">
        <v>513.4253273058004</v>
      </c>
      <c r="AB48" s="50">
        <v>801.9740322433414</v>
      </c>
      <c r="AC48" s="50">
        <v>271.32727199782414</v>
      </c>
      <c r="AD48" s="50">
        <v>3324.5406947229385</v>
      </c>
      <c r="AE48" s="48">
        <f t="shared" si="4"/>
        <v>8042.825684751797</v>
      </c>
      <c r="AF48" s="51">
        <f t="shared" si="5"/>
        <v>0.7558529039686116</v>
      </c>
    </row>
    <row r="49" spans="1:32" ht="12.75">
      <c r="A49" s="43">
        <v>2008</v>
      </c>
      <c r="B49" s="44">
        <f t="shared" si="1"/>
        <v>1.5349663194105898</v>
      </c>
      <c r="C49" s="45">
        <f t="shared" si="2"/>
        <v>60.14188353178045</v>
      </c>
      <c r="D49" s="9"/>
      <c r="E49" s="47">
        <f t="shared" si="3"/>
        <v>2.856508885341843</v>
      </c>
      <c r="F49" s="47">
        <f t="shared" si="6"/>
        <v>6.676687688864811</v>
      </c>
      <c r="G49" s="47">
        <f t="shared" si="7"/>
        <v>6.602427905311214</v>
      </c>
      <c r="H49" s="47">
        <f t="shared" si="8"/>
        <v>7.794021405641436</v>
      </c>
      <c r="I49" s="47">
        <f t="shared" si="9"/>
        <v>3.108515248205202</v>
      </c>
      <c r="J49" s="47">
        <f t="shared" si="10"/>
        <v>8.467400268430945</v>
      </c>
      <c r="K49" s="47">
        <f t="shared" si="11"/>
        <v>5.645476404270882</v>
      </c>
      <c r="L49" s="47">
        <f t="shared" si="12"/>
        <v>18.990845725714127</v>
      </c>
      <c r="N49" s="48">
        <v>49.1</v>
      </c>
      <c r="O49" s="48">
        <v>96.3</v>
      </c>
      <c r="P49" s="48">
        <v>83.6</v>
      </c>
      <c r="Q49" s="48">
        <v>80.9</v>
      </c>
      <c r="R49" s="48">
        <v>63.7</v>
      </c>
      <c r="S49" s="48">
        <v>118</v>
      </c>
      <c r="T49" s="48">
        <v>208.7</v>
      </c>
      <c r="U49" s="48">
        <v>57.412830777831005</v>
      </c>
      <c r="W49" s="50">
        <v>581.7737037356096</v>
      </c>
      <c r="X49" s="50">
        <v>693.3216707024726</v>
      </c>
      <c r="Y49" s="50">
        <v>789.7641035061262</v>
      </c>
      <c r="Z49" s="50">
        <v>963.4142652214382</v>
      </c>
      <c r="AA49" s="50">
        <v>487.99297460050263</v>
      </c>
      <c r="AB49" s="50">
        <v>717.5762939348258</v>
      </c>
      <c r="AC49" s="50">
        <v>270.5067754801573</v>
      </c>
      <c r="AD49" s="50">
        <v>3307.7703134343833</v>
      </c>
      <c r="AE49" s="48">
        <f t="shared" si="4"/>
        <v>7812.120100615515</v>
      </c>
      <c r="AF49" s="51">
        <f t="shared" si="5"/>
        <v>0.7341715331959259</v>
      </c>
    </row>
    <row r="50" spans="1:32" ht="12.75">
      <c r="A50" s="43">
        <v>2009</v>
      </c>
      <c r="B50" s="44">
        <f t="shared" si="1"/>
        <v>1.5309143070067734</v>
      </c>
      <c r="C50" s="45">
        <f t="shared" si="2"/>
        <v>59.98312066188684</v>
      </c>
      <c r="D50" s="9"/>
      <c r="E50" s="47">
        <f t="shared" si="3"/>
        <v>2.807483492443008</v>
      </c>
      <c r="F50" s="47">
        <f t="shared" si="6"/>
        <v>6.596135610002339</v>
      </c>
      <c r="G50" s="47">
        <f t="shared" si="7"/>
        <v>6.206712287452698</v>
      </c>
      <c r="H50" s="47">
        <f t="shared" si="8"/>
        <v>7.930274051849854</v>
      </c>
      <c r="I50" s="47">
        <f t="shared" si="9"/>
        <v>3.0988905464248084</v>
      </c>
      <c r="J50" s="47">
        <f t="shared" si="10"/>
        <v>8.658376096249214</v>
      </c>
      <c r="K50" s="47">
        <f t="shared" si="11"/>
        <v>5.572449859514106</v>
      </c>
      <c r="L50" s="47">
        <f t="shared" si="12"/>
        <v>19.11279871795081</v>
      </c>
      <c r="N50" s="48">
        <v>51.6</v>
      </c>
      <c r="O50" s="48">
        <v>97.12373636677201</v>
      </c>
      <c r="P50" s="48">
        <v>82.9</v>
      </c>
      <c r="Q50" s="48">
        <v>82.5</v>
      </c>
      <c r="R50" s="48">
        <v>64</v>
      </c>
      <c r="S50" s="48">
        <v>115.60000000000001</v>
      </c>
      <c r="T50" s="48">
        <v>206.7</v>
      </c>
      <c r="U50" s="48">
        <v>58.0502332064766</v>
      </c>
      <c r="W50" s="50">
        <v>544.0859481478698</v>
      </c>
      <c r="X50" s="50">
        <v>679.1476375139754</v>
      </c>
      <c r="Y50" s="50">
        <v>748.6987077747524</v>
      </c>
      <c r="Z50" s="50">
        <v>961.2453396181642</v>
      </c>
      <c r="AA50" s="50">
        <v>484.2016478788763</v>
      </c>
      <c r="AB50" s="50">
        <v>748.9944719938765</v>
      </c>
      <c r="AC50" s="50">
        <v>269.59118817194513</v>
      </c>
      <c r="AD50" s="50">
        <v>3292.458559118832</v>
      </c>
      <c r="AE50" s="48">
        <f t="shared" si="4"/>
        <v>7728.423500218292</v>
      </c>
      <c r="AF50" s="51">
        <f t="shared" si="5"/>
        <v>0.7263058500464727</v>
      </c>
    </row>
    <row r="51" spans="1:32" ht="12.75">
      <c r="A51" s="43">
        <v>2010</v>
      </c>
      <c r="B51" s="44">
        <f t="shared" si="1"/>
        <v>1.5170074541954728</v>
      </c>
      <c r="C51" s="45">
        <f t="shared" si="2"/>
        <v>59.438232926244524</v>
      </c>
      <c r="D51" s="9"/>
      <c r="E51" s="47">
        <f t="shared" si="3"/>
        <v>2.704723546372882</v>
      </c>
      <c r="F51" s="47">
        <f t="shared" si="6"/>
        <v>6.480310477389663</v>
      </c>
      <c r="G51" s="47">
        <f t="shared" si="7"/>
        <v>5.894941608248586</v>
      </c>
      <c r="H51" s="47">
        <f t="shared" si="8"/>
        <v>7.963793100600624</v>
      </c>
      <c r="I51" s="47">
        <f t="shared" si="9"/>
        <v>3.030883013063426</v>
      </c>
      <c r="J51" s="47">
        <f t="shared" si="10"/>
        <v>8.339305455907109</v>
      </c>
      <c r="K51" s="47">
        <f t="shared" si="11"/>
        <v>5.730988714736532</v>
      </c>
      <c r="L51" s="47">
        <f t="shared" si="12"/>
        <v>19.293287009925702</v>
      </c>
      <c r="N51" s="48">
        <v>52.37555738088047</v>
      </c>
      <c r="O51" s="48">
        <v>97.33766567359923</v>
      </c>
      <c r="P51" s="48">
        <v>84.16895850659174</v>
      </c>
      <c r="Q51" s="48">
        <v>83.57379725352563</v>
      </c>
      <c r="R51" s="48">
        <v>64.88540379585541</v>
      </c>
      <c r="S51" s="48">
        <v>115.40288337105858</v>
      </c>
      <c r="T51" s="48">
        <v>213.50351137819692</v>
      </c>
      <c r="U51" s="48">
        <v>58.87623907047195</v>
      </c>
      <c r="W51" s="50">
        <v>516.409501230479</v>
      </c>
      <c r="X51" s="50">
        <v>665.7556900039066</v>
      </c>
      <c r="Y51" s="50">
        <v>700.3700310473629</v>
      </c>
      <c r="Z51" s="50">
        <v>952.9054993686631</v>
      </c>
      <c r="AA51" s="50">
        <v>467.1132235840421</v>
      </c>
      <c r="AB51" s="50">
        <v>722.6253982834618</v>
      </c>
      <c r="AC51" s="50">
        <v>268.42597003403586</v>
      </c>
      <c r="AD51" s="50">
        <v>3276.922458792348</v>
      </c>
      <c r="AE51" s="48">
        <f t="shared" si="4"/>
        <v>7570.5277723443</v>
      </c>
      <c r="AF51" s="51">
        <f t="shared" si="5"/>
        <v>0.7114670422548205</v>
      </c>
    </row>
    <row r="52" spans="1:32" ht="12.75">
      <c r="A52" s="43">
        <v>2011</v>
      </c>
      <c r="B52" s="44">
        <f t="shared" si="1"/>
        <v>1.4966468744462305</v>
      </c>
      <c r="C52" s="45">
        <f t="shared" si="2"/>
        <v>58.640480167481286</v>
      </c>
      <c r="D52" s="9"/>
      <c r="E52" s="47">
        <f t="shared" si="3"/>
        <v>2.6013363360189548</v>
      </c>
      <c r="F52" s="47">
        <f t="shared" si="6"/>
        <v>6.365195840670103</v>
      </c>
      <c r="G52" s="47">
        <f t="shared" si="7"/>
        <v>5.5739902450330945</v>
      </c>
      <c r="H52" s="47">
        <f t="shared" si="8"/>
        <v>7.946772007077777</v>
      </c>
      <c r="I52" s="47">
        <f t="shared" si="9"/>
        <v>2.9435175948857917</v>
      </c>
      <c r="J52" s="47">
        <f t="shared" si="10"/>
        <v>8.063788657673433</v>
      </c>
      <c r="K52" s="47">
        <f t="shared" si="11"/>
        <v>5.747770952482561</v>
      </c>
      <c r="L52" s="47">
        <f t="shared" si="12"/>
        <v>19.398108533639576</v>
      </c>
      <c r="N52" s="48">
        <v>52.90475148331744</v>
      </c>
      <c r="O52" s="48">
        <v>97.53588598874491</v>
      </c>
      <c r="P52" s="48">
        <v>84.67213436831143</v>
      </c>
      <c r="Q52" s="48">
        <v>84.04171233505085</v>
      </c>
      <c r="R52" s="48">
        <v>64.979583488375</v>
      </c>
      <c r="S52" s="48">
        <v>115.6771136398842</v>
      </c>
      <c r="T52" s="48">
        <v>214.98834236792618</v>
      </c>
      <c r="U52" s="48">
        <v>59.46478940528256</v>
      </c>
      <c r="W52" s="50">
        <v>491.70183453923585</v>
      </c>
      <c r="X52" s="50">
        <v>652.6004020104571</v>
      </c>
      <c r="Y52" s="50">
        <v>658.3027918945625</v>
      </c>
      <c r="Z52" s="50">
        <v>945.5747373870983</v>
      </c>
      <c r="AA52" s="50">
        <v>452.9911453514309</v>
      </c>
      <c r="AB52" s="50">
        <v>697.094559497474</v>
      </c>
      <c r="AC52" s="50">
        <v>267.35268011164794</v>
      </c>
      <c r="AD52" s="50">
        <v>3262.116746337345</v>
      </c>
      <c r="AE52" s="48">
        <f t="shared" si="4"/>
        <v>7427.734897129251</v>
      </c>
      <c r="AF52" s="51">
        <f t="shared" si="5"/>
        <v>0.698047578296781</v>
      </c>
    </row>
    <row r="53" spans="1:32" ht="12.75">
      <c r="A53" s="43">
        <v>2012</v>
      </c>
      <c r="B53" s="44">
        <f t="shared" si="1"/>
        <v>1.4786565904189142</v>
      </c>
      <c r="C53" s="45">
        <f t="shared" si="2"/>
        <v>57.93559853392859</v>
      </c>
      <c r="D53" s="9"/>
      <c r="E53" s="47">
        <f t="shared" si="3"/>
        <v>2.5033079733036</v>
      </c>
      <c r="F53" s="47">
        <f t="shared" si="6"/>
        <v>6.2501377677014</v>
      </c>
      <c r="G53" s="47">
        <f t="shared" si="7"/>
        <v>5.2722617420769105</v>
      </c>
      <c r="H53" s="47">
        <f t="shared" si="8"/>
        <v>7.933584539265629</v>
      </c>
      <c r="I53" s="47">
        <f t="shared" si="9"/>
        <v>2.862521044363034</v>
      </c>
      <c r="J53" s="47">
        <f t="shared" si="10"/>
        <v>7.808402823287209</v>
      </c>
      <c r="K53" s="47">
        <f t="shared" si="11"/>
        <v>5.762515652849705</v>
      </c>
      <c r="L53" s="47">
        <f t="shared" si="12"/>
        <v>19.542866991081098</v>
      </c>
      <c r="N53" s="48">
        <v>53.399567079074906</v>
      </c>
      <c r="O53" s="48">
        <v>97.71952152135489</v>
      </c>
      <c r="P53" s="48">
        <v>85.15355190855574</v>
      </c>
      <c r="Q53" s="48">
        <v>84.49046579933731</v>
      </c>
      <c r="R53" s="48">
        <v>65.06586270044133</v>
      </c>
      <c r="S53" s="48">
        <v>115.94456063798903</v>
      </c>
      <c r="T53" s="48">
        <v>216.42496276951823</v>
      </c>
      <c r="U53" s="48">
        <v>60.185408205582526</v>
      </c>
      <c r="W53" s="50">
        <v>468.7880651909898</v>
      </c>
      <c r="X53" s="50">
        <v>639.5997105179789</v>
      </c>
      <c r="Y53" s="50">
        <v>619.1476014692446</v>
      </c>
      <c r="Z53" s="50">
        <v>938.9916914540024</v>
      </c>
      <c r="AA53" s="50">
        <v>439.9420718575392</v>
      </c>
      <c r="AB53" s="50">
        <v>673.4600381700701</v>
      </c>
      <c r="AC53" s="50">
        <v>266.25928816661025</v>
      </c>
      <c r="AD53" s="50">
        <v>3247.110483047017</v>
      </c>
      <c r="AE53" s="48">
        <f t="shared" si="4"/>
        <v>7293.298949873452</v>
      </c>
      <c r="AF53" s="51">
        <f t="shared" si="5"/>
        <v>0.685413486111529</v>
      </c>
    </row>
    <row r="54" spans="1:32" ht="12.75">
      <c r="A54" s="43">
        <v>2013</v>
      </c>
      <c r="B54" s="44">
        <f t="shared" si="1"/>
        <v>1.4613503801655539</v>
      </c>
      <c r="C54" s="45">
        <f t="shared" si="2"/>
        <v>57.25751975899249</v>
      </c>
      <c r="D54" s="9"/>
      <c r="E54" s="47">
        <f t="shared" si="3"/>
        <v>2.4098729690268956</v>
      </c>
      <c r="F54" s="47">
        <f t="shared" si="6"/>
        <v>6.134051682246327</v>
      </c>
      <c r="G54" s="47">
        <f t="shared" si="7"/>
        <v>4.98945846147848</v>
      </c>
      <c r="H54" s="47">
        <f t="shared" si="8"/>
        <v>7.924912162020475</v>
      </c>
      <c r="I54" s="47">
        <f t="shared" si="9"/>
        <v>2.7872932934175374</v>
      </c>
      <c r="J54" s="47">
        <f t="shared" si="10"/>
        <v>7.570955437125675</v>
      </c>
      <c r="K54" s="47">
        <f t="shared" si="11"/>
        <v>5.775326669341117</v>
      </c>
      <c r="L54" s="47">
        <f t="shared" si="12"/>
        <v>19.66564908433597</v>
      </c>
      <c r="N54" s="48">
        <v>53.861906348132926</v>
      </c>
      <c r="O54" s="48">
        <v>97.88962029401827</v>
      </c>
      <c r="P54" s="48">
        <v>85.61415200026708</v>
      </c>
      <c r="Q54" s="48">
        <v>84.92084233486767</v>
      </c>
      <c r="R54" s="48">
        <v>65.14489483559223</v>
      </c>
      <c r="S54" s="48">
        <v>116.20537565554581</v>
      </c>
      <c r="T54" s="48">
        <v>217.81456941988793</v>
      </c>
      <c r="U54" s="48">
        <v>60.84602788245736</v>
      </c>
      <c r="W54" s="50">
        <v>447.4169468586646</v>
      </c>
      <c r="X54" s="50">
        <v>626.6294285157381</v>
      </c>
      <c r="Y54" s="50">
        <v>582.7843113441005</v>
      </c>
      <c r="Z54" s="50">
        <v>933.2116762066764</v>
      </c>
      <c r="AA54" s="50">
        <v>427.8605868428981</v>
      </c>
      <c r="AB54" s="50">
        <v>651.515077888254</v>
      </c>
      <c r="AC54" s="50">
        <v>265.14877699516234</v>
      </c>
      <c r="AD54" s="50">
        <v>3232.0349854761535</v>
      </c>
      <c r="AE54" s="48">
        <f t="shared" si="4"/>
        <v>7166.601790127648</v>
      </c>
      <c r="AF54" s="51">
        <f t="shared" si="5"/>
        <v>0.6735066737706873</v>
      </c>
    </row>
    <row r="55" spans="1:32" ht="12.75">
      <c r="A55" s="43">
        <v>2014</v>
      </c>
      <c r="B55" s="44">
        <f t="shared" si="1"/>
        <v>1.445492468550417</v>
      </c>
      <c r="C55" s="45">
        <f t="shared" si="2"/>
        <v>56.63618712038381</v>
      </c>
      <c r="D55" s="9"/>
      <c r="E55" s="47">
        <f t="shared" si="3"/>
        <v>2.3218326411445447</v>
      </c>
      <c r="F55" s="47">
        <f t="shared" si="6"/>
        <v>6.018315851471588</v>
      </c>
      <c r="G55" s="47">
        <f t="shared" si="7"/>
        <v>4.728616877631622</v>
      </c>
      <c r="H55" s="47">
        <f t="shared" si="8"/>
        <v>7.921585034342935</v>
      </c>
      <c r="I55" s="47">
        <f t="shared" si="9"/>
        <v>2.7182819812526917</v>
      </c>
      <c r="J55" s="47">
        <f t="shared" si="10"/>
        <v>7.3523163973556045</v>
      </c>
      <c r="K55" s="47">
        <f t="shared" si="11"/>
        <v>5.786486317064477</v>
      </c>
      <c r="L55" s="47">
        <f t="shared" si="12"/>
        <v>19.78875202012035</v>
      </c>
      <c r="N55" s="48">
        <v>54.29361445574086</v>
      </c>
      <c r="O55" s="48">
        <v>98.04715867487197</v>
      </c>
      <c r="P55" s="48">
        <v>86.05483483117662</v>
      </c>
      <c r="Q55" s="48">
        <v>85.33359449630115</v>
      </c>
      <c r="R55" s="48">
        <v>65.21728078517931</v>
      </c>
      <c r="S55" s="48">
        <v>116.45970749436046</v>
      </c>
      <c r="T55" s="48">
        <v>219.1583584117853</v>
      </c>
      <c r="U55" s="48">
        <v>61.51781973274603</v>
      </c>
      <c r="W55" s="50">
        <v>427.64377807951234</v>
      </c>
      <c r="X55" s="50">
        <v>613.818486207086</v>
      </c>
      <c r="Y55" s="50">
        <v>549.4888098859614</v>
      </c>
      <c r="Z55" s="50">
        <v>928.3079051224431</v>
      </c>
      <c r="AA55" s="50">
        <v>416.80394345273345</v>
      </c>
      <c r="AB55" s="50">
        <v>631.3184667505402</v>
      </c>
      <c r="AC55" s="50">
        <v>264.03219840659784</v>
      </c>
      <c r="AD55" s="50">
        <v>3216.7511960094334</v>
      </c>
      <c r="AE55" s="48">
        <f t="shared" si="4"/>
        <v>7048.164783914308</v>
      </c>
      <c r="AF55" s="51">
        <f t="shared" si="5"/>
        <v>0.6623761384846345</v>
      </c>
    </row>
    <row r="56" spans="1:32" ht="12.75">
      <c r="A56" s="43">
        <v>2015</v>
      </c>
      <c r="B56" s="44">
        <f t="shared" si="1"/>
        <v>1.430823036073087</v>
      </c>
      <c r="C56" s="45">
        <f t="shared" si="2"/>
        <v>56.06142056793745</v>
      </c>
      <c r="D56" s="9"/>
      <c r="E56" s="47">
        <f t="shared" si="3"/>
        <v>2.2396886930959385</v>
      </c>
      <c r="F56" s="47">
        <f t="shared" si="6"/>
        <v>5.903179435595163</v>
      </c>
      <c r="G56" s="47">
        <f t="shared" si="7"/>
        <v>4.490810767896777</v>
      </c>
      <c r="H56" s="47">
        <f t="shared" si="8"/>
        <v>7.923958793001069</v>
      </c>
      <c r="I56" s="47">
        <f t="shared" si="9"/>
        <v>2.655238296427564</v>
      </c>
      <c r="J56" s="47">
        <f t="shared" si="10"/>
        <v>7.151688319171539</v>
      </c>
      <c r="K56" s="47">
        <f t="shared" si="11"/>
        <v>5.796074729572646</v>
      </c>
      <c r="L56" s="47">
        <f t="shared" si="12"/>
        <v>19.900781533176755</v>
      </c>
      <c r="N56" s="48">
        <v>54.69647334244463</v>
      </c>
      <c r="O56" s="48">
        <v>98.19304573729833</v>
      </c>
      <c r="P56" s="48">
        <v>86.47646166311439</v>
      </c>
      <c r="Q56" s="48">
        <v>85.72944402038863</v>
      </c>
      <c r="R56" s="48">
        <v>65.28357289697392</v>
      </c>
      <c r="S56" s="48">
        <v>116.70770245786912</v>
      </c>
      <c r="T56" s="48">
        <v>220.4575222782878</v>
      </c>
      <c r="U56" s="48">
        <v>62.16506479911755</v>
      </c>
      <c r="W56" s="50">
        <v>409.4758868773233</v>
      </c>
      <c r="X56" s="50">
        <v>601.1810094360743</v>
      </c>
      <c r="Y56" s="50">
        <v>519.3101893312413</v>
      </c>
      <c r="Z56" s="50">
        <v>924.2983998725749</v>
      </c>
      <c r="AA56" s="50">
        <v>406.7238018081332</v>
      </c>
      <c r="AB56" s="50">
        <v>612.7863173172535</v>
      </c>
      <c r="AC56" s="50">
        <v>262.9111798805463</v>
      </c>
      <c r="AD56" s="50">
        <v>3201.280590229394</v>
      </c>
      <c r="AE56" s="48">
        <f t="shared" si="4"/>
        <v>6937.967374752541</v>
      </c>
      <c r="AF56" s="51">
        <f t="shared" si="5"/>
        <v>0.6520199483855935</v>
      </c>
    </row>
    <row r="57" spans="1:32" ht="12.75">
      <c r="A57" s="43">
        <v>2016</v>
      </c>
      <c r="B57" s="44">
        <f t="shared" si="1"/>
        <v>1.4174147368189247</v>
      </c>
      <c r="C57" s="45">
        <f t="shared" si="2"/>
        <v>55.536066778798464</v>
      </c>
      <c r="D57" s="9"/>
      <c r="E57" s="47">
        <f t="shared" si="3"/>
        <v>2.1641207258005335</v>
      </c>
      <c r="F57" s="47">
        <f t="shared" si="6"/>
        <v>5.788415215759716</v>
      </c>
      <c r="G57" s="47">
        <f t="shared" si="7"/>
        <v>4.276379511386534</v>
      </c>
      <c r="H57" s="47">
        <f t="shared" si="8"/>
        <v>7.9320063503054685</v>
      </c>
      <c r="I57" s="47">
        <f t="shared" si="9"/>
        <v>2.597617487771948</v>
      </c>
      <c r="J57" s="47">
        <f t="shared" si="10"/>
        <v>6.967778224028828</v>
      </c>
      <c r="K57" s="47">
        <f t="shared" si="11"/>
        <v>5.804080217026373</v>
      </c>
      <c r="L57" s="47">
        <f t="shared" si="12"/>
        <v>20.005669046719063</v>
      </c>
      <c r="N57" s="48">
        <v>55.07219716918503</v>
      </c>
      <c r="O57" s="48">
        <v>98.3281274370006</v>
      </c>
      <c r="P57" s="48">
        <v>86.87985651524204</v>
      </c>
      <c r="Q57" s="48">
        <v>86.10908308799772</v>
      </c>
      <c r="R57" s="48">
        <v>65.3442786861871</v>
      </c>
      <c r="S57" s="48">
        <v>116.9495043449214</v>
      </c>
      <c r="T57" s="48">
        <v>221.71324743612058</v>
      </c>
      <c r="U57" s="48">
        <v>62.80137933889698</v>
      </c>
      <c r="W57" s="50">
        <v>392.960665642634</v>
      </c>
      <c r="X57" s="50">
        <v>588.6835605069757</v>
      </c>
      <c r="Y57" s="50">
        <v>492.2176074998805</v>
      </c>
      <c r="Z57" s="50">
        <v>921.1579157334063</v>
      </c>
      <c r="AA57" s="50">
        <v>397.5279152206862</v>
      </c>
      <c r="AB57" s="50">
        <v>595.7937370541246</v>
      </c>
      <c r="AC57" s="50">
        <v>261.7831944705347</v>
      </c>
      <c r="AD57" s="50">
        <v>3185.546122922216</v>
      </c>
      <c r="AE57" s="48">
        <f t="shared" si="4"/>
        <v>6835.6707190504585</v>
      </c>
      <c r="AF57" s="51">
        <f t="shared" si="5"/>
        <v>0.6424062594522019</v>
      </c>
    </row>
    <row r="58" spans="1:32" ht="12.75">
      <c r="A58" s="43">
        <v>2017</v>
      </c>
      <c r="B58" s="44">
        <f t="shared" si="1"/>
        <v>1.4055573358114328</v>
      </c>
      <c r="C58" s="45">
        <f t="shared" si="2"/>
        <v>55.07147910585459</v>
      </c>
      <c r="D58" s="9"/>
      <c r="E58" s="47">
        <f t="shared" si="3"/>
        <v>2.0965225069597326</v>
      </c>
      <c r="F58" s="47">
        <f t="shared" si="6"/>
        <v>5.675000746071849</v>
      </c>
      <c r="G58" s="47">
        <f t="shared" si="7"/>
        <v>4.0865200835122915</v>
      </c>
      <c r="H58" s="47">
        <f t="shared" si="8"/>
        <v>7.945380644332832</v>
      </c>
      <c r="I58" s="47">
        <f t="shared" si="9"/>
        <v>2.5452432000615475</v>
      </c>
      <c r="J58" s="47">
        <f t="shared" si="10"/>
        <v>6.800383887973887</v>
      </c>
      <c r="K58" s="47">
        <f t="shared" si="11"/>
        <v>5.810646062901946</v>
      </c>
      <c r="L58" s="47">
        <f t="shared" si="12"/>
        <v>20.1117819740405</v>
      </c>
      <c r="N58" s="48">
        <v>55.422429179728354</v>
      </c>
      <c r="O58" s="48">
        <v>98.45319060010237</v>
      </c>
      <c r="P58" s="48">
        <v>87.26580777449917</v>
      </c>
      <c r="Q58" s="48">
        <v>86.47317553445775</v>
      </c>
      <c r="R58" s="48">
        <v>65.39986429812535</v>
      </c>
      <c r="S58" s="48">
        <v>117.18525444710363</v>
      </c>
      <c r="T58" s="48">
        <v>222.926711873078</v>
      </c>
      <c r="U58" s="48">
        <v>63.45225828676444</v>
      </c>
      <c r="W58" s="50">
        <v>378.2805153056282</v>
      </c>
      <c r="X58" s="50">
        <v>576.41613354336</v>
      </c>
      <c r="Y58" s="50">
        <v>468.28422124644055</v>
      </c>
      <c r="Z58" s="50">
        <v>918.8260515732724</v>
      </c>
      <c r="AA58" s="50">
        <v>389.1817249740846</v>
      </c>
      <c r="AB58" s="50">
        <v>580.310545047587</v>
      </c>
      <c r="AC58" s="50">
        <v>260.65275058693743</v>
      </c>
      <c r="AD58" s="50">
        <v>3169.592779999705</v>
      </c>
      <c r="AE58" s="48">
        <f t="shared" si="4"/>
        <v>6741.544722277015</v>
      </c>
      <c r="AF58" s="51">
        <f t="shared" si="5"/>
        <v>0.633560437002633</v>
      </c>
    </row>
    <row r="59" spans="1:32" ht="12.75">
      <c r="A59" s="43">
        <v>2018</v>
      </c>
      <c r="B59" s="44">
        <f t="shared" si="1"/>
        <v>1.3953066060217065</v>
      </c>
      <c r="C59" s="45">
        <f t="shared" si="2"/>
        <v>54.66984280326379</v>
      </c>
      <c r="D59" s="9"/>
      <c r="E59" s="47">
        <f t="shared" si="3"/>
        <v>2.0382134780345766</v>
      </c>
      <c r="F59" s="47">
        <f t="shared" si="6"/>
        <v>5.563620477928939</v>
      </c>
      <c r="G59" s="47">
        <f t="shared" si="7"/>
        <v>3.9215426021965656</v>
      </c>
      <c r="H59" s="47">
        <f t="shared" si="8"/>
        <v>7.963356834006521</v>
      </c>
      <c r="I59" s="47">
        <f t="shared" si="9"/>
        <v>2.497750266603475</v>
      </c>
      <c r="J59" s="47">
        <f t="shared" si="10"/>
        <v>6.648861493700093</v>
      </c>
      <c r="K59" s="47">
        <f t="shared" si="11"/>
        <v>5.815848123267494</v>
      </c>
      <c r="L59" s="47">
        <f t="shared" si="12"/>
        <v>20.220649527526128</v>
      </c>
      <c r="N59" s="48">
        <v>55.74873976654813</v>
      </c>
      <c r="O59" s="48">
        <v>98.56896671909622</v>
      </c>
      <c r="P59" s="48">
        <v>87.63506973641205</v>
      </c>
      <c r="Q59" s="48">
        <v>86.8223580103399</v>
      </c>
      <c r="R59" s="48">
        <v>65.45075773290078</v>
      </c>
      <c r="S59" s="48">
        <v>117.4150915493677</v>
      </c>
      <c r="T59" s="48">
        <v>224.09908306511764</v>
      </c>
      <c r="U59" s="48">
        <v>64.12126073003044</v>
      </c>
      <c r="W59" s="50">
        <v>365.6070947199422</v>
      </c>
      <c r="X59" s="50">
        <v>564.4393629268991</v>
      </c>
      <c r="Y59" s="50">
        <v>447.48553450025713</v>
      </c>
      <c r="Z59" s="50">
        <v>917.2011698942966</v>
      </c>
      <c r="AA59" s="50">
        <v>381.6228189132035</v>
      </c>
      <c r="AB59" s="50">
        <v>566.2697533991659</v>
      </c>
      <c r="AC59" s="50">
        <v>259.52128155640656</v>
      </c>
      <c r="AD59" s="50">
        <v>3153.501552731639</v>
      </c>
      <c r="AE59" s="48">
        <f t="shared" si="4"/>
        <v>6655.64856864181</v>
      </c>
      <c r="AF59" s="51">
        <f t="shared" si="5"/>
        <v>0.6254880430816764</v>
      </c>
    </row>
    <row r="60" spans="1:32" ht="12.75">
      <c r="A60" s="43">
        <v>2019</v>
      </c>
      <c r="B60" s="44">
        <f t="shared" si="1"/>
        <v>1.3865634326201977</v>
      </c>
      <c r="C60" s="45">
        <f t="shared" si="2"/>
        <v>54.32727442911626</v>
      </c>
      <c r="D60" s="9"/>
      <c r="E60" s="47">
        <f t="shared" si="3"/>
        <v>1.9901807634252164</v>
      </c>
      <c r="F60" s="47">
        <f t="shared" si="6"/>
        <v>5.454989851322372</v>
      </c>
      <c r="G60" s="47">
        <f t="shared" si="7"/>
        <v>3.781179720243556</v>
      </c>
      <c r="H60" s="47">
        <f t="shared" si="8"/>
        <v>7.984971220550371</v>
      </c>
      <c r="I60" s="47">
        <f t="shared" si="9"/>
        <v>2.454772619603963</v>
      </c>
      <c r="J60" s="47">
        <f t="shared" si="10"/>
        <v>6.512497112771355</v>
      </c>
      <c r="K60" s="47">
        <f t="shared" si="11"/>
        <v>5.819713142774288</v>
      </c>
      <c r="L60" s="47">
        <f t="shared" si="12"/>
        <v>20.328969998425126</v>
      </c>
      <c r="N60" s="48">
        <v>56.05262554927245</v>
      </c>
      <c r="O60" s="48">
        <v>98.6761355560583</v>
      </c>
      <c r="P60" s="48">
        <v>87.9883640792735</v>
      </c>
      <c r="Q60" s="48">
        <v>87.15724109470112</v>
      </c>
      <c r="R60" s="48">
        <v>65.4973518434068</v>
      </c>
      <c r="S60" s="48">
        <v>117.63915193374334</v>
      </c>
      <c r="T60" s="48">
        <v>225.2315161090482</v>
      </c>
      <c r="U60" s="48">
        <v>64.79582823760406</v>
      </c>
      <c r="W60" s="50">
        <v>355.0557612463255</v>
      </c>
      <c r="X60" s="50">
        <v>552.817539983958</v>
      </c>
      <c r="Y60" s="50">
        <v>429.73633614063857</v>
      </c>
      <c r="Z60" s="50">
        <v>916.1569503874339</v>
      </c>
      <c r="AA60" s="50">
        <v>374.7895984364243</v>
      </c>
      <c r="AB60" s="50">
        <v>553.5994612099312</v>
      </c>
      <c r="AC60" s="50">
        <v>258.388046367215</v>
      </c>
      <c r="AD60" s="50">
        <v>3137.3887102545395</v>
      </c>
      <c r="AE60" s="48">
        <f t="shared" si="4"/>
        <v>6577.9324040264655</v>
      </c>
      <c r="AF60" s="51">
        <f t="shared" si="5"/>
        <v>0.6181843924727644</v>
      </c>
    </row>
    <row r="61" spans="1:32" ht="12.75">
      <c r="A61" s="43">
        <v>2020</v>
      </c>
      <c r="B61" s="44">
        <f t="shared" si="1"/>
        <v>1.3790621655645776</v>
      </c>
      <c r="C61" s="45">
        <f t="shared" si="2"/>
        <v>54.033365485385744</v>
      </c>
      <c r="D61" s="9"/>
      <c r="E61" s="47">
        <f t="shared" si="3"/>
        <v>1.9526660831738427</v>
      </c>
      <c r="F61" s="47">
        <f t="shared" si="6"/>
        <v>5.349807917534807</v>
      </c>
      <c r="G61" s="47">
        <f t="shared" si="7"/>
        <v>3.664500683215016</v>
      </c>
      <c r="H61" s="47">
        <f t="shared" si="8"/>
        <v>8.009161317145471</v>
      </c>
      <c r="I61" s="47">
        <f t="shared" si="9"/>
        <v>2.41597899070814</v>
      </c>
      <c r="J61" s="47">
        <f t="shared" si="10"/>
        <v>6.390508066961526</v>
      </c>
      <c r="K61" s="47">
        <f t="shared" si="11"/>
        <v>5.822209967018739</v>
      </c>
      <c r="L61" s="47">
        <f t="shared" si="12"/>
        <v>20.428532459628197</v>
      </c>
      <c r="N61" s="48">
        <v>56.33550929658306</v>
      </c>
      <c r="O61" s="48">
        <v>98.77532855463683</v>
      </c>
      <c r="P61" s="48">
        <v>88.32638127457635</v>
      </c>
      <c r="Q61" s="48">
        <v>87.47841036274046</v>
      </c>
      <c r="R61" s="48">
        <v>65.54000711823875</v>
      </c>
      <c r="S61" s="48">
        <v>117.85756938591919</v>
      </c>
      <c r="T61" s="48">
        <v>226.3251520571588</v>
      </c>
      <c r="U61" s="48">
        <v>65.44701535622681</v>
      </c>
      <c r="W61" s="50">
        <v>346.6137268581112</v>
      </c>
      <c r="X61" s="50">
        <v>541.6137810744513</v>
      </c>
      <c r="Y61" s="50">
        <v>414.8817862042082</v>
      </c>
      <c r="Z61" s="50">
        <v>915.5586257151286</v>
      </c>
      <c r="AA61" s="50">
        <v>368.62659876578056</v>
      </c>
      <c r="AB61" s="50">
        <v>542.2229645714227</v>
      </c>
      <c r="AC61" s="50">
        <v>257.2497980935115</v>
      </c>
      <c r="AD61" s="50">
        <v>3121.3848864514443</v>
      </c>
      <c r="AE61" s="48">
        <f t="shared" si="4"/>
        <v>6508.152167734059</v>
      </c>
      <c r="AF61" s="51">
        <f t="shared" si="5"/>
        <v>0.6116265487113078</v>
      </c>
    </row>
    <row r="62" spans="1:32" ht="12.75">
      <c r="A62" s="43">
        <v>2021</v>
      </c>
      <c r="B62" s="44">
        <f t="shared" si="1"/>
        <v>1.372568333399787</v>
      </c>
      <c r="C62" s="45">
        <f t="shared" si="2"/>
        <v>53.77892908975217</v>
      </c>
      <c r="D62" s="9"/>
      <c r="E62" s="47">
        <f t="shared" si="3"/>
        <v>1.9249559844338902</v>
      </c>
      <c r="F62" s="47">
        <f t="shared" si="6"/>
        <v>5.248673059934794</v>
      </c>
      <c r="G62" s="47">
        <f t="shared" si="7"/>
        <v>3.5698636846735856</v>
      </c>
      <c r="H62" s="47">
        <f t="shared" si="8"/>
        <v>8.03490102217086</v>
      </c>
      <c r="I62" s="47">
        <f t="shared" si="9"/>
        <v>2.3810880834709978</v>
      </c>
      <c r="J62" s="47">
        <f t="shared" si="10"/>
        <v>6.282041394614184</v>
      </c>
      <c r="K62" s="47">
        <f t="shared" si="11"/>
        <v>5.823272065541967</v>
      </c>
      <c r="L62" s="47">
        <f t="shared" si="12"/>
        <v>20.514133794911896</v>
      </c>
      <c r="N62" s="48">
        <v>56.59874054276984</v>
      </c>
      <c r="O62" s="48">
        <v>98.86713206398822</v>
      </c>
      <c r="P62" s="48">
        <v>88.64978193645803</v>
      </c>
      <c r="Q62" s="48">
        <v>87.78642740973392</v>
      </c>
      <c r="R62" s="48">
        <v>65.57905426144625</v>
      </c>
      <c r="S62" s="48">
        <v>118.0704752044912</v>
      </c>
      <c r="T62" s="48">
        <v>227.3811164405881</v>
      </c>
      <c r="U62" s="48">
        <v>66.05586805587342</v>
      </c>
      <c r="W62" s="50">
        <v>340.10579846370666</v>
      </c>
      <c r="X62" s="50">
        <v>530.8814921967978</v>
      </c>
      <c r="Y62" s="50">
        <v>402.6928895586428</v>
      </c>
      <c r="Z62" s="50">
        <v>915.2782792570889</v>
      </c>
      <c r="AA62" s="50">
        <v>363.08667611738235</v>
      </c>
      <c r="AB62" s="50">
        <v>532.0586186965077</v>
      </c>
      <c r="AC62" s="50">
        <v>256.10183275986844</v>
      </c>
      <c r="AD62" s="50">
        <v>3105.5732667928905</v>
      </c>
      <c r="AE62" s="48">
        <f t="shared" si="4"/>
        <v>6445.778853842885</v>
      </c>
      <c r="AF62" s="51">
        <f t="shared" si="5"/>
        <v>0.6057647966004582</v>
      </c>
    </row>
    <row r="63" spans="1:32" ht="12.75">
      <c r="A63" s="43">
        <v>2022</v>
      </c>
      <c r="B63" s="44">
        <f>C63/$C$8</f>
        <v>1.3670127404276797</v>
      </c>
      <c r="C63" s="45">
        <f>SUM(E63:L63)</f>
        <v>53.56125406896946</v>
      </c>
      <c r="D63" s="9"/>
      <c r="E63" s="47">
        <f aca="true" t="shared" si="13" ref="E63:L63">N63*W63/10000</f>
        <v>1.9055504498937335</v>
      </c>
      <c r="F63" s="47">
        <f t="shared" si="13"/>
        <v>5.152461370452049</v>
      </c>
      <c r="G63" s="47">
        <f t="shared" si="13"/>
        <v>3.49514384003667</v>
      </c>
      <c r="H63" s="47">
        <f t="shared" si="13"/>
        <v>8.061298460898133</v>
      </c>
      <c r="I63" s="47">
        <f t="shared" si="13"/>
        <v>2.3499702596540004</v>
      </c>
      <c r="J63" s="47">
        <f t="shared" si="13"/>
        <v>6.186299152895807</v>
      </c>
      <c r="K63" s="47">
        <f t="shared" si="13"/>
        <v>5.822938480156473</v>
      </c>
      <c r="L63" s="47">
        <f t="shared" si="13"/>
        <v>20.587592054982593</v>
      </c>
      <c r="N63" s="48">
        <v>56.84359676887701</v>
      </c>
      <c r="O63" s="48">
        <v>98.95209037913769</v>
      </c>
      <c r="P63" s="48">
        <v>88.95919811279138</v>
      </c>
      <c r="Q63" s="48">
        <v>88.08183083303689</v>
      </c>
      <c r="R63" s="48">
        <v>65.61479658100866</v>
      </c>
      <c r="S63" s="48">
        <v>118.2779982126844</v>
      </c>
      <c r="T63" s="48">
        <v>228.40051796870662</v>
      </c>
      <c r="U63" s="48">
        <v>66.62600418730923</v>
      </c>
      <c r="W63" s="50">
        <v>335.2269311249952</v>
      </c>
      <c r="X63" s="50">
        <v>520.7026300010692</v>
      </c>
      <c r="Y63" s="50">
        <v>392.8929120522396</v>
      </c>
      <c r="Z63" s="50">
        <v>915.205597415282</v>
      </c>
      <c r="AA63" s="50">
        <v>358.14639107395607</v>
      </c>
      <c r="AB63" s="50">
        <v>523.0304237793885</v>
      </c>
      <c r="AC63" s="50">
        <v>254.9441889161687</v>
      </c>
      <c r="AD63" s="50">
        <v>3090.023528516523</v>
      </c>
      <c r="AE63" s="48">
        <f t="shared" si="4"/>
        <v>6390.172602879622</v>
      </c>
      <c r="AF63" s="51">
        <f t="shared" si="5"/>
        <v>0.6005390030899668</v>
      </c>
    </row>
    <row r="64" spans="2:32" ht="12.75">
      <c r="B64" s="4"/>
      <c r="C64" s="9"/>
      <c r="D64" s="9"/>
      <c r="E64" s="8"/>
      <c r="F64" s="8"/>
      <c r="G64" s="8"/>
      <c r="H64" s="8"/>
      <c r="I64" s="8"/>
      <c r="J64" s="8"/>
      <c r="K64" s="8"/>
      <c r="L64" s="8"/>
      <c r="N64" s="10"/>
      <c r="O64" s="10"/>
      <c r="P64" s="10"/>
      <c r="Q64" s="10"/>
      <c r="R64" s="10"/>
      <c r="S64" s="10"/>
      <c r="T64" s="10"/>
      <c r="U64" s="10"/>
      <c r="W64" s="11"/>
      <c r="X64" s="11"/>
      <c r="Y64" s="11"/>
      <c r="Z64" s="11"/>
      <c r="AA64" s="11"/>
      <c r="AB64" s="11"/>
      <c r="AC64" s="11"/>
      <c r="AD64" s="11"/>
      <c r="AE64" s="10"/>
      <c r="AF64" s="2"/>
    </row>
    <row r="65" spans="2:32" ht="12.75">
      <c r="B65" s="4"/>
      <c r="C65" s="9"/>
      <c r="D65" s="9"/>
      <c r="E65" s="8"/>
      <c r="F65" s="8"/>
      <c r="G65" s="8"/>
      <c r="H65" s="8"/>
      <c r="I65" s="8"/>
      <c r="J65" s="8"/>
      <c r="K65" s="8"/>
      <c r="L65" s="8"/>
      <c r="AE65" s="6"/>
      <c r="AF65" s="25"/>
    </row>
    <row r="66" spans="2:32" ht="12.75">
      <c r="B66" s="4"/>
      <c r="C66" s="9"/>
      <c r="D66" s="9"/>
      <c r="E66" s="8"/>
      <c r="F66" s="8"/>
      <c r="G66" s="8"/>
      <c r="H66" s="8"/>
      <c r="I66" s="8"/>
      <c r="J66" s="8"/>
      <c r="K66" s="8"/>
      <c r="L66" s="8"/>
      <c r="AE66" s="6"/>
      <c r="AF66" s="25"/>
    </row>
    <row r="67" spans="2:32" ht="12.75">
      <c r="B67" s="4"/>
      <c r="C67" s="9"/>
      <c r="D67" s="9"/>
      <c r="E67" s="8"/>
      <c r="F67" s="8"/>
      <c r="G67" s="8"/>
      <c r="H67" s="8"/>
      <c r="I67" s="8"/>
      <c r="J67" s="8"/>
      <c r="K67" s="8"/>
      <c r="L67" s="8"/>
      <c r="AE67" s="6"/>
      <c r="AF67" s="25"/>
    </row>
    <row r="68" spans="2:32" ht="12.75">
      <c r="B68" s="4"/>
      <c r="C68" s="9"/>
      <c r="D68" s="9"/>
      <c r="E68" s="8"/>
      <c r="F68" s="8"/>
      <c r="G68" s="8"/>
      <c r="H68" s="8"/>
      <c r="I68" s="8"/>
      <c r="J68" s="8"/>
      <c r="K68" s="8"/>
      <c r="L68" s="8"/>
      <c r="AF68" s="2"/>
    </row>
    <row r="69" spans="2:32" ht="12.75">
      <c r="B69" s="4"/>
      <c r="C69" s="9"/>
      <c r="D69" s="9"/>
      <c r="E69" s="8"/>
      <c r="F69" s="8"/>
      <c r="G69" s="8"/>
      <c r="H69" s="8"/>
      <c r="I69" s="8"/>
      <c r="J69" s="8"/>
      <c r="K69" s="8"/>
      <c r="L69" s="8"/>
      <c r="AF69" s="2"/>
    </row>
    <row r="70" spans="2:32" ht="12.75">
      <c r="B70" s="4"/>
      <c r="C70" s="9"/>
      <c r="D70" s="9"/>
      <c r="E70" s="8"/>
      <c r="F70" s="8"/>
      <c r="G70" s="8"/>
      <c r="H70" s="8"/>
      <c r="I70" s="8"/>
      <c r="J70" s="8"/>
      <c r="K70" s="8"/>
      <c r="L70" s="8"/>
      <c r="AF70" s="2"/>
    </row>
    <row r="71" spans="2:32" ht="12.75">
      <c r="B71" s="4"/>
      <c r="C71" s="9"/>
      <c r="D71" s="9"/>
      <c r="E71" s="8"/>
      <c r="F71" s="8"/>
      <c r="G71" s="8"/>
      <c r="H71" s="8"/>
      <c r="I71" s="8"/>
      <c r="J71" s="8"/>
      <c r="K71" s="8"/>
      <c r="L71" s="8"/>
      <c r="AF71" s="2"/>
    </row>
    <row r="72" spans="2:32" ht="12.75">
      <c r="B72" s="4"/>
      <c r="C72" s="9"/>
      <c r="D72" s="9"/>
      <c r="E72" s="8"/>
      <c r="F72" s="8"/>
      <c r="G72" s="8"/>
      <c r="H72" s="8"/>
      <c r="I72" s="8"/>
      <c r="J72" s="8"/>
      <c r="K72" s="8"/>
      <c r="L72" s="8"/>
      <c r="AF72" s="2"/>
    </row>
    <row r="73" spans="2:32" ht="12.75">
      <c r="B73" s="4"/>
      <c r="C73" s="9"/>
      <c r="D73" s="9"/>
      <c r="E73" s="8"/>
      <c r="F73" s="8"/>
      <c r="G73" s="8"/>
      <c r="H73" s="8"/>
      <c r="I73" s="8"/>
      <c r="J73" s="8"/>
      <c r="K73" s="8"/>
      <c r="L73" s="8"/>
      <c r="AF73" s="2"/>
    </row>
    <row r="74" spans="2:32" ht="12.75">
      <c r="B74" s="4"/>
      <c r="C74" s="9"/>
      <c r="D74" s="9"/>
      <c r="E74" s="8"/>
      <c r="F74" s="8"/>
      <c r="G74" s="8"/>
      <c r="H74" s="8"/>
      <c r="I74" s="8"/>
      <c r="J74" s="8"/>
      <c r="K74" s="8"/>
      <c r="L74" s="8"/>
      <c r="AF74" s="2"/>
    </row>
    <row r="75" spans="2:32" ht="12.75">
      <c r="B75" s="4"/>
      <c r="C75" s="9"/>
      <c r="D75" s="9"/>
      <c r="E75" s="8"/>
      <c r="F75" s="8"/>
      <c r="G75" s="8"/>
      <c r="H75" s="8"/>
      <c r="I75" s="8"/>
      <c r="J75" s="8"/>
      <c r="K75" s="8"/>
      <c r="L75" s="8"/>
      <c r="AF75" s="2"/>
    </row>
    <row r="76" spans="2:32" ht="12.75">
      <c r="B76" s="4"/>
      <c r="C76" s="9"/>
      <c r="D76" s="9"/>
      <c r="E76" s="8"/>
      <c r="F76" s="8"/>
      <c r="G76" s="8"/>
      <c r="H76" s="8"/>
      <c r="I76" s="8"/>
      <c r="J76" s="8"/>
      <c r="K76" s="8"/>
      <c r="L76" s="8"/>
      <c r="AF76" s="2"/>
    </row>
    <row r="77" spans="2:32" ht="12.75">
      <c r="B77" s="4"/>
      <c r="C77" s="9"/>
      <c r="D77" s="9"/>
      <c r="E77" s="8"/>
      <c r="F77" s="8"/>
      <c r="G77" s="8"/>
      <c r="H77" s="8"/>
      <c r="I77" s="8"/>
      <c r="J77" s="8"/>
      <c r="K77" s="8"/>
      <c r="L77" s="8"/>
      <c r="AF77" s="2"/>
    </row>
    <row r="78" spans="2:32" ht="12.75">
      <c r="B78" s="4"/>
      <c r="C78" s="9"/>
      <c r="D78" s="9"/>
      <c r="E78" s="8"/>
      <c r="F78" s="8"/>
      <c r="G78" s="8"/>
      <c r="H78" s="8"/>
      <c r="I78" s="8"/>
      <c r="J78" s="8"/>
      <c r="K78" s="8"/>
      <c r="L78" s="8"/>
      <c r="AF78" s="2"/>
    </row>
    <row r="79" spans="2:32" ht="12.75">
      <c r="B79" s="4"/>
      <c r="C79" s="9"/>
      <c r="D79" s="9"/>
      <c r="E79" s="8"/>
      <c r="F79" s="8"/>
      <c r="G79" s="8"/>
      <c r="H79" s="8"/>
      <c r="I79" s="8"/>
      <c r="J79" s="8"/>
      <c r="K79" s="8"/>
      <c r="L79" s="8"/>
      <c r="AF79" s="2"/>
    </row>
    <row r="80" spans="2:32" ht="12.75">
      <c r="B80" s="4"/>
      <c r="C80" s="9"/>
      <c r="D80" s="9"/>
      <c r="E80" s="8"/>
      <c r="F80" s="8"/>
      <c r="G80" s="8"/>
      <c r="H80" s="8"/>
      <c r="I80" s="8"/>
      <c r="J80" s="8"/>
      <c r="K80" s="8"/>
      <c r="L80" s="8"/>
      <c r="AF80" s="2"/>
    </row>
    <row r="81" spans="2:32" ht="12.75">
      <c r="B81" s="4"/>
      <c r="C81" s="9"/>
      <c r="D81" s="9"/>
      <c r="E81" s="8"/>
      <c r="F81" s="8"/>
      <c r="G81" s="8"/>
      <c r="H81" s="8"/>
      <c r="I81" s="8"/>
      <c r="J81" s="8"/>
      <c r="K81" s="8"/>
      <c r="L81" s="8"/>
      <c r="AF81" s="2"/>
    </row>
    <row r="82" spans="2:32" ht="12.75">
      <c r="B82" s="4"/>
      <c r="C82" s="9"/>
      <c r="D82" s="9"/>
      <c r="E82" s="8"/>
      <c r="F82" s="8"/>
      <c r="G82" s="8"/>
      <c r="H82" s="8"/>
      <c r="I82" s="8"/>
      <c r="J82" s="8"/>
      <c r="K82" s="8"/>
      <c r="L82" s="8"/>
      <c r="AF82" s="2"/>
    </row>
    <row r="83" spans="2:32" ht="12.75">
      <c r="B83" s="4"/>
      <c r="C83" s="9"/>
      <c r="D83" s="9"/>
      <c r="E83" s="8"/>
      <c r="F83" s="8"/>
      <c r="G83" s="8"/>
      <c r="H83" s="8"/>
      <c r="I83" s="8"/>
      <c r="J83" s="8"/>
      <c r="K83" s="8"/>
      <c r="L83" s="8"/>
      <c r="AF83" s="2"/>
    </row>
    <row r="84" spans="2:32" ht="12.75">
      <c r="B84" s="4"/>
      <c r="C84" s="9"/>
      <c r="D84" s="9"/>
      <c r="E84" s="8"/>
      <c r="F84" s="8"/>
      <c r="G84" s="8"/>
      <c r="H84" s="8"/>
      <c r="I84" s="8"/>
      <c r="J84" s="8"/>
      <c r="K84" s="8"/>
      <c r="L84" s="8"/>
      <c r="AF84" s="2"/>
    </row>
    <row r="85" spans="2:32" ht="12.75">
      <c r="B85" s="4"/>
      <c r="C85" s="9"/>
      <c r="D85" s="9"/>
      <c r="E85" s="8"/>
      <c r="F85" s="8"/>
      <c r="G85" s="8"/>
      <c r="H85" s="8"/>
      <c r="I85" s="8"/>
      <c r="J85" s="8"/>
      <c r="K85" s="8"/>
      <c r="L85" s="8"/>
      <c r="AF85" s="2"/>
    </row>
    <row r="86" spans="2:32" ht="12.75">
      <c r="B86" s="4"/>
      <c r="C86" s="9"/>
      <c r="D86" s="9"/>
      <c r="E86" s="8"/>
      <c r="F86" s="8"/>
      <c r="G86" s="8"/>
      <c r="H86" s="8"/>
      <c r="I86" s="8"/>
      <c r="J86" s="8"/>
      <c r="K86" s="8"/>
      <c r="L86" s="8"/>
      <c r="AF86" s="2"/>
    </row>
    <row r="87" spans="2:32" ht="12.75">
      <c r="B87" s="4"/>
      <c r="C87" s="9"/>
      <c r="D87" s="9"/>
      <c r="E87" s="8"/>
      <c r="F87" s="8"/>
      <c r="G87" s="8"/>
      <c r="H87" s="8"/>
      <c r="I87" s="8"/>
      <c r="J87" s="8"/>
      <c r="K87" s="8"/>
      <c r="L87" s="8"/>
      <c r="AF87" s="2"/>
    </row>
    <row r="88" spans="2:32" ht="12.75">
      <c r="B88" s="4"/>
      <c r="C88" s="9"/>
      <c r="D88" s="9"/>
      <c r="E88" s="8"/>
      <c r="F88" s="8"/>
      <c r="G88" s="8"/>
      <c r="H88" s="8"/>
      <c r="I88" s="8"/>
      <c r="J88" s="8"/>
      <c r="K88" s="8"/>
      <c r="L88" s="8"/>
      <c r="AF88" s="2"/>
    </row>
    <row r="89" spans="2:32" ht="12.75">
      <c r="B89" s="4"/>
      <c r="C89" s="9"/>
      <c r="D89" s="9"/>
      <c r="E89" s="8"/>
      <c r="F89" s="8"/>
      <c r="G89" s="8"/>
      <c r="H89" s="8"/>
      <c r="I89" s="8"/>
      <c r="J89" s="8"/>
      <c r="K89" s="8"/>
      <c r="L89" s="8"/>
      <c r="AF89" s="2"/>
    </row>
    <row r="90" spans="2:32" ht="12.75">
      <c r="B90" s="4"/>
      <c r="C90" s="9"/>
      <c r="D90" s="9"/>
      <c r="E90" s="8"/>
      <c r="F90" s="8"/>
      <c r="G90" s="8"/>
      <c r="H90" s="8"/>
      <c r="I90" s="8"/>
      <c r="J90" s="8"/>
      <c r="K90" s="8"/>
      <c r="L90" s="8"/>
      <c r="AF90" s="2"/>
    </row>
    <row r="91" spans="2:32" ht="12.75">
      <c r="B91" s="4"/>
      <c r="C91" s="9"/>
      <c r="D91" s="9"/>
      <c r="E91" s="8"/>
      <c r="F91" s="8"/>
      <c r="G91" s="8"/>
      <c r="H91" s="8"/>
      <c r="I91" s="8"/>
      <c r="J91" s="8"/>
      <c r="K91" s="8"/>
      <c r="L91" s="8"/>
      <c r="AF91" s="2"/>
    </row>
    <row r="92" spans="2:32" ht="12.75">
      <c r="B92" s="4"/>
      <c r="C92" s="9"/>
      <c r="D92" s="9"/>
      <c r="E92" s="8"/>
      <c r="F92" s="8"/>
      <c r="G92" s="8"/>
      <c r="H92" s="8"/>
      <c r="I92" s="8"/>
      <c r="J92" s="8"/>
      <c r="K92" s="8"/>
      <c r="L92" s="8"/>
      <c r="AF92" s="2"/>
    </row>
    <row r="93" spans="2:32" ht="12.75">
      <c r="B93" s="4"/>
      <c r="C93" s="9"/>
      <c r="D93" s="9"/>
      <c r="E93" s="8"/>
      <c r="F93" s="8"/>
      <c r="G93" s="8"/>
      <c r="H93" s="8"/>
      <c r="I93" s="8"/>
      <c r="J93" s="8"/>
      <c r="K93" s="8"/>
      <c r="L93" s="8"/>
      <c r="AF93" s="2"/>
    </row>
    <row r="94" spans="2:32" ht="12.75">
      <c r="B94" s="4"/>
      <c r="C94" s="9"/>
      <c r="D94" s="9"/>
      <c r="E94" s="8"/>
      <c r="F94" s="8"/>
      <c r="G94" s="8"/>
      <c r="H94" s="8"/>
      <c r="I94" s="8"/>
      <c r="J94" s="8"/>
      <c r="K94" s="8"/>
      <c r="L94" s="8"/>
      <c r="AF94" s="2"/>
    </row>
    <row r="95" spans="2:32" ht="12.75">
      <c r="B95" s="4"/>
      <c r="C95" s="9"/>
      <c r="D95" s="9"/>
      <c r="E95" s="8"/>
      <c r="F95" s="8"/>
      <c r="G95" s="8"/>
      <c r="H95" s="8"/>
      <c r="I95" s="8"/>
      <c r="J95" s="8"/>
      <c r="K95" s="8"/>
      <c r="L95" s="8"/>
      <c r="AF95" s="2"/>
    </row>
    <row r="96" spans="2:32" ht="12.75">
      <c r="B96" s="4"/>
      <c r="C96" s="9"/>
      <c r="D96" s="9"/>
      <c r="E96" s="8"/>
      <c r="F96" s="8"/>
      <c r="G96" s="8"/>
      <c r="H96" s="8"/>
      <c r="I96" s="8"/>
      <c r="J96" s="8"/>
      <c r="K96" s="8"/>
      <c r="L96" s="8"/>
      <c r="AF96" s="2"/>
    </row>
    <row r="97" spans="2:32" ht="12.75">
      <c r="B97" s="4"/>
      <c r="C97" s="9"/>
      <c r="D97" s="9"/>
      <c r="E97" s="8"/>
      <c r="F97" s="8"/>
      <c r="G97" s="8"/>
      <c r="H97" s="8"/>
      <c r="I97" s="8"/>
      <c r="J97" s="8"/>
      <c r="K97" s="8"/>
      <c r="L97" s="8"/>
      <c r="AF97" s="2"/>
    </row>
    <row r="98" spans="2:32" ht="12.75">
      <c r="B98" s="4"/>
      <c r="C98" s="9"/>
      <c r="D98" s="9"/>
      <c r="E98" s="8"/>
      <c r="F98" s="8"/>
      <c r="G98" s="8"/>
      <c r="H98" s="8"/>
      <c r="I98" s="8"/>
      <c r="J98" s="8"/>
      <c r="K98" s="8"/>
      <c r="L98" s="8"/>
      <c r="AF98" s="2"/>
    </row>
    <row r="99" spans="2:32" ht="12.75">
      <c r="B99" s="4"/>
      <c r="C99" s="9"/>
      <c r="D99" s="9"/>
      <c r="E99" s="8"/>
      <c r="F99" s="8"/>
      <c r="G99" s="8"/>
      <c r="H99" s="8"/>
      <c r="I99" s="8"/>
      <c r="J99" s="8"/>
      <c r="K99" s="8"/>
      <c r="L99" s="8"/>
      <c r="AF99" s="2"/>
    </row>
    <row r="100" spans="2:32" ht="12.75">
      <c r="B100" s="4"/>
      <c r="C100" s="9"/>
      <c r="D100" s="9"/>
      <c r="E100" s="8"/>
      <c r="F100" s="8"/>
      <c r="G100" s="8"/>
      <c r="H100" s="8"/>
      <c r="I100" s="8"/>
      <c r="J100" s="8"/>
      <c r="K100" s="8"/>
      <c r="L100" s="8"/>
      <c r="AF100" s="2"/>
    </row>
    <row r="101" spans="2:32" ht="12.75">
      <c r="B101" s="4"/>
      <c r="C101" s="9"/>
      <c r="D101" s="9"/>
      <c r="E101" s="8"/>
      <c r="F101" s="8"/>
      <c r="G101" s="8"/>
      <c r="H101" s="8"/>
      <c r="I101" s="8"/>
      <c r="J101" s="8"/>
      <c r="K101" s="8"/>
      <c r="L101" s="8"/>
      <c r="AF101" s="2"/>
    </row>
    <row r="102" spans="2:32" ht="12.75">
      <c r="B102" s="4"/>
      <c r="C102" s="9"/>
      <c r="D102" s="9"/>
      <c r="E102" s="8"/>
      <c r="F102" s="8"/>
      <c r="G102" s="8"/>
      <c r="H102" s="8"/>
      <c r="I102" s="8"/>
      <c r="J102" s="8"/>
      <c r="K102" s="8"/>
      <c r="L102" s="8"/>
      <c r="AF102" s="2"/>
    </row>
    <row r="103" spans="2:32" ht="12.75">
      <c r="B103" s="4"/>
      <c r="C103" s="9"/>
      <c r="D103" s="9"/>
      <c r="E103" s="8"/>
      <c r="F103" s="8"/>
      <c r="G103" s="8"/>
      <c r="H103" s="8"/>
      <c r="I103" s="8"/>
      <c r="J103" s="8"/>
      <c r="K103" s="8"/>
      <c r="L103" s="8"/>
      <c r="AF103" s="2"/>
    </row>
    <row r="104" spans="2:32" ht="12.75">
      <c r="B104" s="4"/>
      <c r="C104" s="9"/>
      <c r="D104" s="9"/>
      <c r="E104" s="8"/>
      <c r="F104" s="8"/>
      <c r="G104" s="8"/>
      <c r="H104" s="8"/>
      <c r="I104" s="8"/>
      <c r="J104" s="8"/>
      <c r="K104" s="8"/>
      <c r="L104" s="8"/>
      <c r="AF104" s="2"/>
    </row>
    <row r="105" spans="2:32" ht="12.75">
      <c r="B105" s="4"/>
      <c r="C105" s="9"/>
      <c r="D105" s="9"/>
      <c r="E105" s="8"/>
      <c r="F105" s="8"/>
      <c r="G105" s="8"/>
      <c r="H105" s="8"/>
      <c r="I105" s="8"/>
      <c r="J105" s="8"/>
      <c r="K105" s="8"/>
      <c r="L105" s="8"/>
      <c r="AF105" s="2"/>
    </row>
    <row r="106" spans="2:32" ht="12.75">
      <c r="B106" s="4"/>
      <c r="C106" s="9"/>
      <c r="D106" s="9"/>
      <c r="E106" s="8"/>
      <c r="F106" s="8"/>
      <c r="G106" s="8"/>
      <c r="H106" s="8"/>
      <c r="I106" s="8"/>
      <c r="J106" s="8"/>
      <c r="K106" s="8"/>
      <c r="L106" s="8"/>
      <c r="AF106" s="2"/>
    </row>
    <row r="107" spans="2:32" ht="12.75">
      <c r="B107" s="4"/>
      <c r="C107" s="9"/>
      <c r="D107" s="9"/>
      <c r="E107" s="8"/>
      <c r="F107" s="8"/>
      <c r="G107" s="8"/>
      <c r="H107" s="8"/>
      <c r="I107" s="8"/>
      <c r="J107" s="8"/>
      <c r="K107" s="8"/>
      <c r="L107" s="8"/>
      <c r="AF107" s="2"/>
    </row>
    <row r="108" spans="2:32" ht="12.75">
      <c r="B108" s="4"/>
      <c r="C108" s="9"/>
      <c r="D108" s="9"/>
      <c r="E108" s="8"/>
      <c r="F108" s="8"/>
      <c r="G108" s="8"/>
      <c r="H108" s="8"/>
      <c r="I108" s="8"/>
      <c r="J108" s="8"/>
      <c r="K108" s="8"/>
      <c r="L108" s="8"/>
      <c r="AF108" s="2"/>
    </row>
    <row r="109" spans="2:32" ht="12.75">
      <c r="B109" s="4"/>
      <c r="C109" s="9"/>
      <c r="D109" s="9"/>
      <c r="E109" s="8"/>
      <c r="F109" s="8"/>
      <c r="G109" s="8"/>
      <c r="H109" s="8"/>
      <c r="I109" s="8"/>
      <c r="J109" s="8"/>
      <c r="K109" s="8"/>
      <c r="L109" s="8"/>
      <c r="AF109" s="2"/>
    </row>
    <row r="110" spans="2:32" ht="12.75">
      <c r="B110" s="4"/>
      <c r="C110" s="9"/>
      <c r="D110" s="9"/>
      <c r="E110" s="8"/>
      <c r="F110" s="8"/>
      <c r="G110" s="8"/>
      <c r="H110" s="8"/>
      <c r="I110" s="8"/>
      <c r="J110" s="8"/>
      <c r="K110" s="8"/>
      <c r="L110" s="8"/>
      <c r="AF110" s="2"/>
    </row>
    <row r="111" spans="2:32" ht="12.75">
      <c r="B111" s="4"/>
      <c r="C111" s="9"/>
      <c r="D111" s="9"/>
      <c r="E111" s="8"/>
      <c r="F111" s="8"/>
      <c r="G111" s="8"/>
      <c r="H111" s="8"/>
      <c r="I111" s="8"/>
      <c r="J111" s="8"/>
      <c r="K111" s="8"/>
      <c r="L111" s="8"/>
      <c r="AF111" s="2"/>
    </row>
    <row r="112" spans="2:32" ht="12.75">
      <c r="B112" s="4"/>
      <c r="C112" s="9"/>
      <c r="D112" s="9"/>
      <c r="E112" s="8"/>
      <c r="F112" s="8"/>
      <c r="G112" s="8"/>
      <c r="H112" s="8"/>
      <c r="I112" s="8"/>
      <c r="J112" s="8"/>
      <c r="K112" s="8"/>
      <c r="L112" s="8"/>
      <c r="AF112" s="2"/>
    </row>
    <row r="113" spans="2:32" ht="12.75">
      <c r="B113" s="4"/>
      <c r="C113" s="9"/>
      <c r="D113" s="9"/>
      <c r="E113" s="8"/>
      <c r="F113" s="8"/>
      <c r="G113" s="8"/>
      <c r="H113" s="8"/>
      <c r="I113" s="8"/>
      <c r="J113" s="8"/>
      <c r="K113" s="8"/>
      <c r="L113" s="8"/>
      <c r="AF113" s="2"/>
    </row>
    <row r="114" spans="2:32" ht="12.75">
      <c r="B114" s="4"/>
      <c r="C114" s="9"/>
      <c r="D114" s="9"/>
      <c r="E114" s="8"/>
      <c r="F114" s="8"/>
      <c r="G114" s="8"/>
      <c r="H114" s="8"/>
      <c r="I114" s="8"/>
      <c r="J114" s="8"/>
      <c r="K114" s="8"/>
      <c r="L114" s="8"/>
      <c r="AF114" s="2"/>
    </row>
    <row r="115" spans="2:32" ht="12.75">
      <c r="B115" s="4"/>
      <c r="C115" s="9"/>
      <c r="D115" s="9"/>
      <c r="E115" s="8"/>
      <c r="F115" s="8"/>
      <c r="G115" s="8"/>
      <c r="H115" s="8"/>
      <c r="I115" s="8"/>
      <c r="J115" s="8"/>
      <c r="K115" s="8"/>
      <c r="L115" s="8"/>
      <c r="AF115" s="2"/>
    </row>
    <row r="116" spans="2:32" ht="12.75">
      <c r="B116" s="4"/>
      <c r="C116" s="9"/>
      <c r="D116" s="9"/>
      <c r="E116" s="8"/>
      <c r="F116" s="8"/>
      <c r="G116" s="8"/>
      <c r="H116" s="8"/>
      <c r="I116" s="8"/>
      <c r="J116" s="8"/>
      <c r="K116" s="8"/>
      <c r="L116" s="8"/>
      <c r="AF116" s="2"/>
    </row>
    <row r="117" spans="2:32" ht="12.75">
      <c r="B117" s="4"/>
      <c r="C117" s="9"/>
      <c r="D117" s="9"/>
      <c r="E117" s="8"/>
      <c r="F117" s="8"/>
      <c r="G117" s="8"/>
      <c r="H117" s="8"/>
      <c r="I117" s="8"/>
      <c r="J117" s="8"/>
      <c r="K117" s="8"/>
      <c r="L117" s="8"/>
      <c r="AF117" s="2"/>
    </row>
    <row r="118" spans="2:32" ht="12.75">
      <c r="B118" s="4"/>
      <c r="C118" s="9"/>
      <c r="D118" s="9"/>
      <c r="E118" s="8"/>
      <c r="F118" s="8"/>
      <c r="G118" s="8"/>
      <c r="H118" s="8"/>
      <c r="I118" s="8"/>
      <c r="J118" s="8"/>
      <c r="K118" s="8"/>
      <c r="L118" s="8"/>
      <c r="AF118" s="2"/>
    </row>
    <row r="119" ht="12.75">
      <c r="B119" s="4"/>
    </row>
    <row r="120" ht="12.75">
      <c r="B120" s="4"/>
    </row>
    <row r="121" ht="12.75">
      <c r="B121" s="4"/>
    </row>
  </sheetData>
  <sheetProtection/>
  <mergeCells count="1">
    <mergeCell ref="A2:H2"/>
  </mergeCells>
  <printOptions/>
  <pageMargins left="0.75" right="0.75" top="1" bottom="1" header="0.5" footer="0.5"/>
  <pageSetup fitToHeight="0" fitToWidth="1" horizontalDpi="600" verticalDpi="600" orientation="landscape" paperSize="17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90" zoomScaleNormal="90" zoomScalePageLayoutView="0" workbookViewId="0" topLeftCell="A1">
      <selection activeCell="I60" sqref="A1:I60"/>
    </sheetView>
  </sheetViews>
  <sheetFormatPr defaultColWidth="9.140625" defaultRowHeight="12.75"/>
  <cols>
    <col min="1" max="1" width="10.57421875" style="0" customWidth="1"/>
    <col min="2" max="2" width="15.8515625" style="0" customWidth="1"/>
    <col min="3" max="3" width="18.421875" style="0" customWidth="1"/>
    <col min="4" max="4" width="13.00390625" style="0" customWidth="1"/>
    <col min="5" max="5" width="15.00390625" style="0" customWidth="1"/>
    <col min="6" max="6" width="15.421875" style="0" customWidth="1"/>
    <col min="7" max="10" width="19.57421875" style="0" customWidth="1"/>
    <col min="11" max="11" width="12.00390625" style="0" customWidth="1"/>
    <col min="12" max="12" width="10.8515625" style="0" customWidth="1"/>
    <col min="14" max="18" width="10.7109375" style="0" customWidth="1"/>
    <col min="20" max="20" width="13.421875" style="0" customWidth="1"/>
  </cols>
  <sheetData>
    <row r="1" ht="12.75">
      <c r="B1" s="12"/>
    </row>
    <row r="2" spans="1:9" ht="14.25">
      <c r="A2" s="27"/>
      <c r="B2" s="61" t="s">
        <v>71</v>
      </c>
      <c r="C2" s="29"/>
      <c r="D2" s="29"/>
      <c r="E2" s="29"/>
      <c r="F2" s="29"/>
      <c r="G2" s="29"/>
      <c r="H2" s="29"/>
      <c r="I2" s="30"/>
    </row>
    <row r="3" spans="7:10" ht="12.75">
      <c r="G3" s="7"/>
      <c r="H3" s="7"/>
      <c r="I3" s="7"/>
      <c r="J3" s="7"/>
    </row>
    <row r="4" spans="1:11" ht="12.75">
      <c r="A4" s="39"/>
      <c r="B4" s="39"/>
      <c r="C4" s="64"/>
      <c r="D4" s="64"/>
      <c r="E4" s="64"/>
      <c r="F4" s="64" t="s">
        <v>17</v>
      </c>
      <c r="G4" s="64" t="s">
        <v>42</v>
      </c>
      <c r="H4" s="64"/>
      <c r="I4" s="64" t="s">
        <v>17</v>
      </c>
      <c r="J4" s="7"/>
      <c r="K4" s="14"/>
    </row>
    <row r="5" spans="1:11" ht="12.75">
      <c r="A5" s="62"/>
      <c r="B5" s="62" t="s">
        <v>19</v>
      </c>
      <c r="C5" s="65" t="s">
        <v>16</v>
      </c>
      <c r="D5" s="65" t="s">
        <v>14</v>
      </c>
      <c r="E5" s="65" t="s">
        <v>26</v>
      </c>
      <c r="F5" s="65" t="s">
        <v>39</v>
      </c>
      <c r="G5" s="65" t="s">
        <v>20</v>
      </c>
      <c r="H5" s="65" t="s">
        <v>17</v>
      </c>
      <c r="I5" s="65" t="s">
        <v>27</v>
      </c>
      <c r="J5" s="7"/>
      <c r="K5" s="14"/>
    </row>
    <row r="6" spans="1:11" ht="12.75">
      <c r="A6" s="63" t="s">
        <v>25</v>
      </c>
      <c r="B6" s="63" t="s">
        <v>18</v>
      </c>
      <c r="C6" s="63" t="s">
        <v>23</v>
      </c>
      <c r="D6" s="63" t="s">
        <v>24</v>
      </c>
      <c r="E6" s="63" t="s">
        <v>40</v>
      </c>
      <c r="F6" s="63" t="s">
        <v>15</v>
      </c>
      <c r="G6" s="63" t="s">
        <v>22</v>
      </c>
      <c r="H6" s="63" t="s">
        <v>21</v>
      </c>
      <c r="I6" s="63" t="s">
        <v>41</v>
      </c>
      <c r="J6" s="16"/>
      <c r="K6" s="14"/>
    </row>
    <row r="7" spans="1:3" ht="12.75">
      <c r="A7" s="3"/>
      <c r="C7" s="13"/>
    </row>
    <row r="8" spans="1:9" ht="14.25">
      <c r="A8" s="66">
        <v>1970</v>
      </c>
      <c r="B8" s="67">
        <f aca="true" t="shared" si="0" ref="B8:B39">C8*D8/100000*(1+F8)</f>
        <v>0</v>
      </c>
      <c r="C8" s="68">
        <v>0</v>
      </c>
      <c r="D8" s="69">
        <v>4356.800000000001</v>
      </c>
      <c r="E8" s="70">
        <v>0</v>
      </c>
      <c r="F8" s="71">
        <v>0</v>
      </c>
      <c r="G8" s="31"/>
      <c r="H8" s="31"/>
      <c r="I8" s="31"/>
    </row>
    <row r="9" spans="1:9" ht="14.25">
      <c r="A9" s="66">
        <v>1971</v>
      </c>
      <c r="B9" s="72">
        <f t="shared" si="0"/>
        <v>172.30196455327095</v>
      </c>
      <c r="C9" s="68">
        <v>4075.259331912747</v>
      </c>
      <c r="D9" s="69">
        <v>4228</v>
      </c>
      <c r="E9" s="70">
        <f>C9*D9/100000</f>
        <v>172.30196455327095</v>
      </c>
      <c r="F9" s="71">
        <v>0</v>
      </c>
      <c r="G9" s="31"/>
      <c r="H9" s="31"/>
      <c r="I9" s="31"/>
    </row>
    <row r="10" spans="1:9" ht="14.25">
      <c r="A10" s="66">
        <v>1972</v>
      </c>
      <c r="B10" s="72">
        <f t="shared" si="0"/>
        <v>304.13783211203696</v>
      </c>
      <c r="C10" s="68">
        <v>6656.697063013788</v>
      </c>
      <c r="D10" s="69">
        <v>4568.900000000001</v>
      </c>
      <c r="E10" s="70">
        <f>C10*D10/100000</f>
        <v>304.13783211203696</v>
      </c>
      <c r="F10" s="71">
        <v>0</v>
      </c>
      <c r="G10" s="31"/>
      <c r="H10" s="31"/>
      <c r="I10" s="31"/>
    </row>
    <row r="11" spans="1:9" ht="14.25">
      <c r="A11" s="66">
        <v>1973</v>
      </c>
      <c r="B11" s="72">
        <f t="shared" si="0"/>
        <v>231.11865815266106</v>
      </c>
      <c r="C11" s="68">
        <v>5591.625532931582</v>
      </c>
      <c r="D11" s="69">
        <v>4133.3</v>
      </c>
      <c r="E11" s="70">
        <f aca="true" t="shared" si="1" ref="E11:E60">C11*D11/100000</f>
        <v>231.11865815266106</v>
      </c>
      <c r="F11" s="71">
        <v>0</v>
      </c>
      <c r="G11" s="31"/>
      <c r="H11" s="31"/>
      <c r="I11" s="31"/>
    </row>
    <row r="12" spans="1:9" ht="14.25">
      <c r="A12" s="66">
        <v>1974</v>
      </c>
      <c r="B12" s="72">
        <f t="shared" si="0"/>
        <v>334.27215693312</v>
      </c>
      <c r="C12" s="68">
        <v>7580.726997009185</v>
      </c>
      <c r="D12" s="69">
        <v>4409.5</v>
      </c>
      <c r="E12" s="70">
        <f t="shared" si="1"/>
        <v>334.27215693312</v>
      </c>
      <c r="F12" s="71">
        <v>0</v>
      </c>
      <c r="G12" s="31"/>
      <c r="H12" s="31"/>
      <c r="I12" s="31"/>
    </row>
    <row r="13" spans="1:9" ht="14.25">
      <c r="A13" s="66">
        <v>1975</v>
      </c>
      <c r="B13" s="72">
        <f t="shared" si="0"/>
        <v>539.6066191985132</v>
      </c>
      <c r="C13" s="68">
        <v>12599.977097989848</v>
      </c>
      <c r="D13" s="69">
        <v>4282.599999999999</v>
      </c>
      <c r="E13" s="70">
        <f t="shared" si="1"/>
        <v>539.6066191985132</v>
      </c>
      <c r="F13" s="71">
        <v>0</v>
      </c>
      <c r="G13" s="31"/>
      <c r="H13" s="31"/>
      <c r="I13" s="31"/>
    </row>
    <row r="14" spans="1:9" ht="14.25">
      <c r="A14" s="66">
        <v>1976</v>
      </c>
      <c r="B14" s="72">
        <f t="shared" si="0"/>
        <v>837.831377341802</v>
      </c>
      <c r="C14" s="68">
        <v>20168.782103025973</v>
      </c>
      <c r="D14" s="69">
        <v>4154.1</v>
      </c>
      <c r="E14" s="70">
        <f t="shared" si="1"/>
        <v>837.831377341802</v>
      </c>
      <c r="F14" s="71">
        <v>0</v>
      </c>
      <c r="G14" s="31"/>
      <c r="H14" s="31"/>
      <c r="I14" s="31"/>
    </row>
    <row r="15" spans="1:9" ht="14.25">
      <c r="A15" s="66">
        <v>1977</v>
      </c>
      <c r="B15" s="72">
        <f t="shared" si="0"/>
        <v>922.6693976731021</v>
      </c>
      <c r="C15" s="68">
        <v>22252.837413431298</v>
      </c>
      <c r="D15" s="69">
        <v>4146.300000000001</v>
      </c>
      <c r="E15" s="70">
        <f t="shared" si="1"/>
        <v>922.6693976731021</v>
      </c>
      <c r="F15" s="71">
        <v>0</v>
      </c>
      <c r="G15" s="31"/>
      <c r="H15" s="31"/>
      <c r="I15" s="31"/>
    </row>
    <row r="16" spans="1:9" ht="14.25">
      <c r="A16" s="66">
        <v>1978</v>
      </c>
      <c r="B16" s="72">
        <f t="shared" si="0"/>
        <v>949.9148816886106</v>
      </c>
      <c r="C16" s="68">
        <v>21362.723916894043</v>
      </c>
      <c r="D16" s="69">
        <v>4446.6</v>
      </c>
      <c r="E16" s="70">
        <f t="shared" si="1"/>
        <v>949.9148816886106</v>
      </c>
      <c r="F16" s="71">
        <v>0</v>
      </c>
      <c r="G16" s="31"/>
      <c r="H16" s="31"/>
      <c r="I16" s="31"/>
    </row>
    <row r="17" spans="1:9" ht="14.25">
      <c r="A17" s="66">
        <v>1979</v>
      </c>
      <c r="B17" s="72">
        <f t="shared" si="0"/>
        <v>995.6049541665667</v>
      </c>
      <c r="C17" s="68">
        <v>24528.330972322412</v>
      </c>
      <c r="D17" s="69">
        <v>4059</v>
      </c>
      <c r="E17" s="70">
        <f t="shared" si="1"/>
        <v>995.6049541665667</v>
      </c>
      <c r="F17" s="71">
        <v>0</v>
      </c>
      <c r="G17" s="31"/>
      <c r="H17" s="31"/>
      <c r="I17" s="31"/>
    </row>
    <row r="18" spans="1:9" ht="14.25">
      <c r="A18" s="66">
        <v>1980</v>
      </c>
      <c r="B18" s="72">
        <f t="shared" si="0"/>
        <v>1100.1201724396326</v>
      </c>
      <c r="C18" s="68">
        <v>24528.330972322412</v>
      </c>
      <c r="D18" s="69">
        <v>4485.1</v>
      </c>
      <c r="E18" s="70">
        <f t="shared" si="1"/>
        <v>1100.1201724396326</v>
      </c>
      <c r="F18" s="71">
        <v>0</v>
      </c>
      <c r="G18" s="31"/>
      <c r="H18" s="31"/>
      <c r="I18" s="31"/>
    </row>
    <row r="19" spans="1:9" ht="14.25">
      <c r="A19" s="66">
        <v>1981</v>
      </c>
      <c r="B19" s="72">
        <f t="shared" si="0"/>
        <v>911.9012888735871</v>
      </c>
      <c r="C19" s="68">
        <v>22933.98945912145</v>
      </c>
      <c r="D19" s="69">
        <v>3976.2</v>
      </c>
      <c r="E19" s="70">
        <f t="shared" si="1"/>
        <v>911.9012888735871</v>
      </c>
      <c r="F19" s="71">
        <v>0</v>
      </c>
      <c r="G19" s="31"/>
      <c r="H19" s="31"/>
      <c r="I19" s="31"/>
    </row>
    <row r="20" spans="1:9" ht="14.25">
      <c r="A20" s="66">
        <v>1982</v>
      </c>
      <c r="B20" s="72">
        <f t="shared" si="0"/>
        <v>1087.9941624939</v>
      </c>
      <c r="C20" s="68">
        <v>25463.8557</v>
      </c>
      <c r="D20" s="69">
        <v>4272.7</v>
      </c>
      <c r="E20" s="70">
        <f t="shared" si="1"/>
        <v>1087.9941624939</v>
      </c>
      <c r="F20" s="71">
        <v>0</v>
      </c>
      <c r="G20" s="31"/>
      <c r="H20" s="31"/>
      <c r="I20" s="31"/>
    </row>
    <row r="21" spans="1:9" ht="14.25">
      <c r="A21" s="66">
        <v>1983</v>
      </c>
      <c r="B21" s="72">
        <f t="shared" si="0"/>
        <v>1039.8875863144813</v>
      </c>
      <c r="C21" s="68">
        <v>26754.33740646499</v>
      </c>
      <c r="D21" s="69">
        <v>3886.8</v>
      </c>
      <c r="E21" s="70">
        <f t="shared" si="1"/>
        <v>1039.8875863144813</v>
      </c>
      <c r="F21" s="71">
        <v>0</v>
      </c>
      <c r="G21" s="31"/>
      <c r="H21" s="31"/>
      <c r="I21" s="31"/>
    </row>
    <row r="22" spans="1:9" ht="14.25">
      <c r="A22" s="66">
        <v>1984</v>
      </c>
      <c r="B22" s="72">
        <f t="shared" si="0"/>
        <v>1263.6406598071433</v>
      </c>
      <c r="C22" s="68">
        <v>31351.17996842016</v>
      </c>
      <c r="D22" s="69">
        <v>4030.6000000000013</v>
      </c>
      <c r="E22" s="70">
        <f t="shared" si="1"/>
        <v>1263.6406598071433</v>
      </c>
      <c r="F22" s="71">
        <v>0</v>
      </c>
      <c r="G22" s="31"/>
      <c r="H22" s="31"/>
      <c r="I22" s="31"/>
    </row>
    <row r="23" spans="1:9" ht="14.25">
      <c r="A23" s="66">
        <v>1985</v>
      </c>
      <c r="B23" s="72">
        <f t="shared" si="0"/>
        <v>1670.149341969271</v>
      </c>
      <c r="C23" s="68">
        <v>38004.581576691184</v>
      </c>
      <c r="D23" s="69">
        <v>4394.6</v>
      </c>
      <c r="E23" s="70">
        <f t="shared" si="1"/>
        <v>1670.149341969271</v>
      </c>
      <c r="F23" s="71">
        <v>0</v>
      </c>
      <c r="G23" s="31"/>
      <c r="H23" s="31"/>
      <c r="I23" s="31"/>
    </row>
    <row r="24" spans="1:9" ht="14.25">
      <c r="A24" s="66">
        <v>1986</v>
      </c>
      <c r="B24" s="72">
        <f t="shared" si="0"/>
        <v>2014.2500016699762</v>
      </c>
      <c r="C24" s="68">
        <v>45961.20939349633</v>
      </c>
      <c r="D24" s="69">
        <v>4382.499999999999</v>
      </c>
      <c r="E24" s="70">
        <f t="shared" si="1"/>
        <v>2014.2500016699762</v>
      </c>
      <c r="F24" s="71">
        <v>0</v>
      </c>
      <c r="G24" s="31"/>
      <c r="H24" s="31"/>
      <c r="I24" s="31"/>
    </row>
    <row r="25" spans="1:9" ht="14.25">
      <c r="A25" s="66">
        <v>1987</v>
      </c>
      <c r="B25" s="72">
        <f t="shared" si="0"/>
        <v>2316.5520384633223</v>
      </c>
      <c r="C25" s="68">
        <v>54111.140558812505</v>
      </c>
      <c r="D25" s="69">
        <v>4281.1</v>
      </c>
      <c r="E25" s="70">
        <f t="shared" si="1"/>
        <v>2316.5520384633223</v>
      </c>
      <c r="F25" s="71">
        <v>0</v>
      </c>
      <c r="G25" s="31"/>
      <c r="H25" s="31"/>
      <c r="I25" s="31"/>
    </row>
    <row r="26" spans="1:9" ht="14.25">
      <c r="A26" s="66">
        <v>1988</v>
      </c>
      <c r="B26" s="72">
        <f t="shared" si="0"/>
        <v>2664.355071053806</v>
      </c>
      <c r="C26" s="68">
        <v>62075.792061084474</v>
      </c>
      <c r="D26" s="69">
        <v>4292.099999999999</v>
      </c>
      <c r="E26" s="70">
        <f t="shared" si="1"/>
        <v>2664.355071053806</v>
      </c>
      <c r="F26" s="71">
        <v>0</v>
      </c>
      <c r="G26" s="31"/>
      <c r="H26" s="31"/>
      <c r="I26" s="31"/>
    </row>
    <row r="27" spans="1:9" ht="14.25">
      <c r="A27" s="66">
        <v>1989</v>
      </c>
      <c r="B27" s="72">
        <f t="shared" si="0"/>
        <v>3043.228991631533</v>
      </c>
      <c r="C27" s="68">
        <v>69170.58349921658</v>
      </c>
      <c r="D27" s="69">
        <v>4399.6</v>
      </c>
      <c r="E27" s="70">
        <f t="shared" si="1"/>
        <v>3043.228991631533</v>
      </c>
      <c r="F27" s="71">
        <v>0</v>
      </c>
      <c r="G27" s="31"/>
      <c r="H27" s="31"/>
      <c r="I27" s="31"/>
    </row>
    <row r="28" spans="1:9" ht="15">
      <c r="A28" s="66">
        <v>1990</v>
      </c>
      <c r="B28" s="72">
        <f t="shared" si="0"/>
        <v>2992.0935459981088</v>
      </c>
      <c r="C28" s="68">
        <v>75157.45763728893</v>
      </c>
      <c r="D28" s="69">
        <v>3981.0999999999995</v>
      </c>
      <c r="E28" s="70">
        <f t="shared" si="1"/>
        <v>2992.0935459981088</v>
      </c>
      <c r="F28" s="71">
        <v>0</v>
      </c>
      <c r="G28" s="31"/>
      <c r="H28" s="31"/>
      <c r="I28" s="73"/>
    </row>
    <row r="29" spans="1:9" ht="15">
      <c r="A29" s="66">
        <v>1991</v>
      </c>
      <c r="B29" s="72">
        <f t="shared" si="0"/>
        <v>3219.5826666015278</v>
      </c>
      <c r="C29" s="68">
        <v>79558.72952954254</v>
      </c>
      <c r="D29" s="69">
        <v>4046.8</v>
      </c>
      <c r="E29" s="70">
        <f t="shared" si="1"/>
        <v>3219.5826666015278</v>
      </c>
      <c r="F29" s="71">
        <v>0</v>
      </c>
      <c r="G29" s="31"/>
      <c r="H29" s="31"/>
      <c r="I29" s="73"/>
    </row>
    <row r="30" spans="1:9" ht="15">
      <c r="A30" s="66">
        <v>1992</v>
      </c>
      <c r="B30" s="72">
        <f t="shared" si="0"/>
        <v>3677.4638536269254</v>
      </c>
      <c r="C30" s="74">
        <v>82580.25360700004</v>
      </c>
      <c r="D30" s="75">
        <v>4453.2</v>
      </c>
      <c r="E30" s="70">
        <f t="shared" si="1"/>
        <v>3677.4638536269254</v>
      </c>
      <c r="F30" s="71">
        <v>0</v>
      </c>
      <c r="G30" s="31"/>
      <c r="H30" s="31"/>
      <c r="I30" s="73"/>
    </row>
    <row r="31" spans="1:10" ht="15">
      <c r="A31" s="66">
        <v>1993</v>
      </c>
      <c r="B31" s="72">
        <f t="shared" si="0"/>
        <v>3709.1873170481513</v>
      </c>
      <c r="C31" s="74">
        <v>84744.62101140423</v>
      </c>
      <c r="D31" s="75">
        <v>4376.9</v>
      </c>
      <c r="E31" s="70">
        <f t="shared" si="1"/>
        <v>3709.1873170481513</v>
      </c>
      <c r="F31" s="71">
        <v>0</v>
      </c>
      <c r="G31" s="76">
        <v>10000</v>
      </c>
      <c r="H31" s="76">
        <f>1.02*10000</f>
        <v>10200</v>
      </c>
      <c r="I31" s="73">
        <v>0.1</v>
      </c>
      <c r="J31" s="15"/>
    </row>
    <row r="32" spans="1:10" ht="15">
      <c r="A32" s="66">
        <v>1994</v>
      </c>
      <c r="B32" s="72">
        <f t="shared" si="0"/>
        <v>3567.4593995561095</v>
      </c>
      <c r="C32" s="74">
        <v>85906.08096459648</v>
      </c>
      <c r="D32" s="75">
        <v>4153.900000000001</v>
      </c>
      <c r="E32" s="70">
        <f t="shared" si="1"/>
        <v>3568.4526971883733</v>
      </c>
      <c r="F32" s="71">
        <f aca="true" t="shared" si="2" ref="F32:F60">(H32-H31)/H31</f>
        <v>-0.00027835527511592325</v>
      </c>
      <c r="G32" s="76">
        <f aca="true" t="shared" si="3" ref="G32:G60">G31*(1-I31/100)</f>
        <v>9990</v>
      </c>
      <c r="H32" s="76">
        <f aca="true" t="shared" si="4" ref="H32:H60">(H31*C31+G32*(C32-C31))/C32</f>
        <v>10197.160776193818</v>
      </c>
      <c r="I32" s="73">
        <v>0.1</v>
      </c>
      <c r="J32" s="17"/>
    </row>
    <row r="33" spans="1:10" ht="15">
      <c r="A33" s="66">
        <v>1995</v>
      </c>
      <c r="B33" s="72">
        <f t="shared" si="0"/>
        <v>3586.8919518995795</v>
      </c>
      <c r="C33" s="74">
        <v>86402.14233589664</v>
      </c>
      <c r="D33" s="75">
        <v>4151.9</v>
      </c>
      <c r="E33" s="70">
        <f t="shared" si="1"/>
        <v>3587.3305476440923</v>
      </c>
      <c r="F33" s="71">
        <f t="shared" si="2"/>
        <v>-0.00012226242847935406</v>
      </c>
      <c r="G33" s="76">
        <f t="shared" si="3"/>
        <v>9980.01</v>
      </c>
      <c r="H33" s="76">
        <f t="shared" si="4"/>
        <v>10195.914046553726</v>
      </c>
      <c r="I33" s="73">
        <v>0.1</v>
      </c>
      <c r="J33" s="17"/>
    </row>
    <row r="34" spans="1:10" ht="15">
      <c r="A34" s="66">
        <v>1996</v>
      </c>
      <c r="B34" s="72">
        <f t="shared" si="0"/>
        <v>3603.171382468697</v>
      </c>
      <c r="C34" s="68">
        <v>86753.85900084264</v>
      </c>
      <c r="D34" s="69">
        <v>4153.7</v>
      </c>
      <c r="E34" s="70">
        <f t="shared" si="1"/>
        <v>3603.4950413180004</v>
      </c>
      <c r="F34" s="71">
        <f t="shared" si="2"/>
        <v>-8.981803654279506E-05</v>
      </c>
      <c r="G34" s="76">
        <f t="shared" si="3"/>
        <v>9970.02999</v>
      </c>
      <c r="H34" s="76">
        <f t="shared" si="4"/>
        <v>10194.998269573305</v>
      </c>
      <c r="I34" s="73">
        <v>0.1</v>
      </c>
      <c r="J34" s="17"/>
    </row>
    <row r="35" spans="1:10" ht="15">
      <c r="A35" s="66">
        <v>1997</v>
      </c>
      <c r="B35" s="72">
        <f t="shared" si="0"/>
        <v>3734.740337345587</v>
      </c>
      <c r="C35" s="68">
        <v>87209.67129581231</v>
      </c>
      <c r="D35" s="69">
        <v>4283</v>
      </c>
      <c r="E35" s="70">
        <f t="shared" si="1"/>
        <v>3735.1902215996415</v>
      </c>
      <c r="F35" s="71">
        <f t="shared" si="2"/>
        <v>-0.00012044480397636567</v>
      </c>
      <c r="G35" s="76">
        <f t="shared" si="3"/>
        <v>9960.059960010001</v>
      </c>
      <c r="H35" s="76">
        <f t="shared" si="4"/>
        <v>10193.770335005187</v>
      </c>
      <c r="I35" s="73">
        <v>0.1</v>
      </c>
      <c r="J35" s="17"/>
    </row>
    <row r="36" spans="1:10" ht="15">
      <c r="A36" s="66">
        <v>1998</v>
      </c>
      <c r="B36" s="72">
        <f t="shared" si="0"/>
        <v>3356.8328772281952</v>
      </c>
      <c r="C36" s="68">
        <v>87686.93478499819</v>
      </c>
      <c r="D36" s="69">
        <v>3828.7</v>
      </c>
      <c r="E36" s="70">
        <f t="shared" si="1"/>
        <v>3357.2696721132256</v>
      </c>
      <c r="F36" s="71">
        <f t="shared" si="2"/>
        <v>-0.00013010420004644878</v>
      </c>
      <c r="G36" s="76">
        <f t="shared" si="3"/>
        <v>9950.09990004999</v>
      </c>
      <c r="H36" s="76">
        <f t="shared" si="4"/>
        <v>10192.444082670294</v>
      </c>
      <c r="I36" s="73">
        <v>0.1</v>
      </c>
      <c r="J36" s="17"/>
    </row>
    <row r="37" spans="1:10" ht="15">
      <c r="A37" s="66">
        <v>1999</v>
      </c>
      <c r="B37" s="72">
        <f t="shared" si="0"/>
        <v>3229.2423388960938</v>
      </c>
      <c r="C37" s="68">
        <v>89586.97103613481</v>
      </c>
      <c r="D37" s="69">
        <v>3606.4826086956527</v>
      </c>
      <c r="E37" s="70">
        <f t="shared" si="1"/>
        <v>3230.9385300754134</v>
      </c>
      <c r="F37" s="71">
        <f t="shared" si="2"/>
        <v>-0.0005249840452025046</v>
      </c>
      <c r="G37" s="76">
        <f t="shared" si="3"/>
        <v>9940.14980014994</v>
      </c>
      <c r="H37" s="76">
        <f t="shared" si="4"/>
        <v>10187.093212145273</v>
      </c>
      <c r="I37" s="73">
        <v>0.1</v>
      </c>
      <c r="J37" s="17"/>
    </row>
    <row r="38" spans="1:10" ht="15">
      <c r="A38" s="66">
        <v>2000</v>
      </c>
      <c r="B38" s="72">
        <f t="shared" si="0"/>
        <v>3561.992810285195</v>
      </c>
      <c r="C38" s="68">
        <v>91159.11</v>
      </c>
      <c r="D38" s="69">
        <v>3909.145833333333</v>
      </c>
      <c r="E38" s="70">
        <f t="shared" si="1"/>
        <v>3563.5425502687494</v>
      </c>
      <c r="F38" s="71">
        <f t="shared" si="2"/>
        <v>-0.00043488746428394344</v>
      </c>
      <c r="G38" s="76">
        <f t="shared" si="3"/>
        <v>9930.20965034979</v>
      </c>
      <c r="H38" s="76">
        <f t="shared" si="4"/>
        <v>10182.66297300982</v>
      </c>
      <c r="I38" s="73">
        <v>0.1</v>
      </c>
      <c r="J38" s="17"/>
    </row>
    <row r="39" spans="1:10" ht="15">
      <c r="A39" s="66">
        <v>2001</v>
      </c>
      <c r="B39" s="72">
        <f t="shared" si="0"/>
        <v>3671.3969486425644</v>
      </c>
      <c r="C39" s="68">
        <v>93950.05300000001</v>
      </c>
      <c r="D39" s="69">
        <v>3910.811473429952</v>
      </c>
      <c r="E39" s="70">
        <f t="shared" si="1"/>
        <v>3674.2094520175215</v>
      </c>
      <c r="F39" s="71">
        <f t="shared" si="2"/>
        <v>-0.0007654717053250131</v>
      </c>
      <c r="G39" s="76">
        <f t="shared" si="3"/>
        <v>9920.27944069944</v>
      </c>
      <c r="H39" s="76">
        <f t="shared" si="4"/>
        <v>10174.86843261912</v>
      </c>
      <c r="I39" s="73">
        <v>0.1</v>
      </c>
      <c r="J39" s="17"/>
    </row>
    <row r="40" spans="1:10" ht="15">
      <c r="A40" s="66">
        <v>2002</v>
      </c>
      <c r="B40" s="72">
        <f aca="true" t="shared" si="5" ref="B40:B60">C40*D40/100000*(1+F40)</f>
        <v>3980.1966064201624</v>
      </c>
      <c r="C40" s="68">
        <v>97761.024</v>
      </c>
      <c r="D40" s="69">
        <v>4075.4833333333336</v>
      </c>
      <c r="E40" s="70">
        <f t="shared" si="1"/>
        <v>3984.2342396160007</v>
      </c>
      <c r="F40" s="71">
        <f t="shared" si="2"/>
        <v>-0.0010134025644604554</v>
      </c>
      <c r="G40" s="76">
        <f t="shared" si="3"/>
        <v>9910.35916125874</v>
      </c>
      <c r="H40" s="76">
        <f t="shared" si="4"/>
        <v>10164.557194856456</v>
      </c>
      <c r="I40" s="73">
        <v>0.1</v>
      </c>
      <c r="J40" s="17"/>
    </row>
    <row r="41" spans="1:10" ht="15">
      <c r="A41" s="66">
        <v>2003</v>
      </c>
      <c r="B41" s="72">
        <f t="shared" si="5"/>
        <v>4162.764805802444</v>
      </c>
      <c r="C41" s="68">
        <v>100484.61470315288</v>
      </c>
      <c r="D41" s="69">
        <v>4145.608333333334</v>
      </c>
      <c r="E41" s="70">
        <f t="shared" si="1"/>
        <v>4165.698560851798</v>
      </c>
      <c r="F41" s="71">
        <f t="shared" si="2"/>
        <v>-0.0007042648445387871</v>
      </c>
      <c r="G41" s="76">
        <f t="shared" si="3"/>
        <v>9900.448802097482</v>
      </c>
      <c r="H41" s="76">
        <f t="shared" si="4"/>
        <v>10157.398654563814</v>
      </c>
      <c r="I41" s="73">
        <v>0.1</v>
      </c>
      <c r="J41" s="17"/>
    </row>
    <row r="42" spans="1:10" ht="15">
      <c r="A42" s="77">
        <v>2004</v>
      </c>
      <c r="B42" s="72">
        <f t="shared" si="5"/>
        <v>4416.0737521662995</v>
      </c>
      <c r="C42" s="68">
        <v>102871.07024618097</v>
      </c>
      <c r="D42" s="69">
        <v>4295.441666666667</v>
      </c>
      <c r="E42" s="70">
        <f t="shared" si="1"/>
        <v>4418.766814300394</v>
      </c>
      <c r="F42" s="71">
        <f t="shared" si="2"/>
        <v>-0.0006094601157452414</v>
      </c>
      <c r="G42" s="76">
        <f t="shared" si="3"/>
        <v>9890.548353295384</v>
      </c>
      <c r="H42" s="76">
        <f t="shared" si="4"/>
        <v>10151.208125204133</v>
      </c>
      <c r="I42" s="73">
        <v>0.1</v>
      </c>
      <c r="J42" s="17"/>
    </row>
    <row r="43" spans="1:10" ht="15">
      <c r="A43" s="77">
        <v>2005</v>
      </c>
      <c r="B43" s="72">
        <f t="shared" si="5"/>
        <v>4158.6028817292445</v>
      </c>
      <c r="C43" s="68">
        <v>105735.02299999999</v>
      </c>
      <c r="D43" s="69">
        <v>3935.883333333333</v>
      </c>
      <c r="E43" s="70">
        <f t="shared" si="1"/>
        <v>4161.607147753166</v>
      </c>
      <c r="F43" s="71">
        <f t="shared" si="2"/>
        <v>-0.0007219004382821338</v>
      </c>
      <c r="G43" s="76">
        <f t="shared" si="3"/>
        <v>9880.657804942088</v>
      </c>
      <c r="H43" s="76">
        <f t="shared" si="4"/>
        <v>10143.879963609455</v>
      </c>
      <c r="I43" s="73">
        <v>0.1</v>
      </c>
      <c r="J43" s="17"/>
    </row>
    <row r="44" spans="1:10" ht="15">
      <c r="A44" s="77">
        <v>2006</v>
      </c>
      <c r="B44" s="72">
        <f t="shared" si="5"/>
        <v>3719.2368736107123</v>
      </c>
      <c r="C44" s="68">
        <v>108784.02799999999</v>
      </c>
      <c r="D44" s="69">
        <v>3421.5</v>
      </c>
      <c r="E44" s="70">
        <f t="shared" si="1"/>
        <v>3722.0455180199997</v>
      </c>
      <c r="F44" s="71">
        <f t="shared" si="2"/>
        <v>-0.0007545970073954713</v>
      </c>
      <c r="G44" s="76">
        <f t="shared" si="3"/>
        <v>9870.777147137145</v>
      </c>
      <c r="H44" s="76">
        <f t="shared" si="4"/>
        <v>10136.225422145537</v>
      </c>
      <c r="I44" s="73">
        <v>0.1</v>
      </c>
      <c r="J44" s="17"/>
    </row>
    <row r="45" spans="1:10" ht="15">
      <c r="A45" s="66">
        <v>2007</v>
      </c>
      <c r="B45" s="72">
        <f t="shared" si="5"/>
        <v>4630.128943840762</v>
      </c>
      <c r="C45" s="68">
        <v>111863.097</v>
      </c>
      <c r="D45" s="69">
        <v>4142.2</v>
      </c>
      <c r="E45" s="70">
        <f t="shared" si="1"/>
        <v>4633.593203934</v>
      </c>
      <c r="F45" s="71">
        <f t="shared" si="2"/>
        <v>-0.0007476401014866074</v>
      </c>
      <c r="G45" s="76">
        <f t="shared" si="3"/>
        <v>9860.906369990009</v>
      </c>
      <c r="H45" s="76">
        <f t="shared" si="4"/>
        <v>10128.647173542233</v>
      </c>
      <c r="I45" s="73">
        <v>0.1</v>
      </c>
      <c r="J45" s="17"/>
    </row>
    <row r="46" spans="1:10" ht="15">
      <c r="A46" s="66">
        <v>2008</v>
      </c>
      <c r="B46" s="72">
        <f t="shared" si="5"/>
        <v>4569.722780003512</v>
      </c>
      <c r="C46" s="68">
        <v>114604.52900000001</v>
      </c>
      <c r="D46" s="69">
        <v>3990</v>
      </c>
      <c r="E46" s="70">
        <f t="shared" si="1"/>
        <v>4572.7207071</v>
      </c>
      <c r="F46" s="71">
        <f t="shared" si="2"/>
        <v>-0.0006556112407726454</v>
      </c>
      <c r="G46" s="76">
        <f t="shared" si="3"/>
        <v>9851.04546362002</v>
      </c>
      <c r="H46" s="76">
        <f t="shared" si="4"/>
        <v>10122.006718601438</v>
      </c>
      <c r="I46" s="73">
        <v>0.1</v>
      </c>
      <c r="J46" s="17"/>
    </row>
    <row r="47" spans="1:10" ht="15">
      <c r="A47" s="66">
        <v>2009</v>
      </c>
      <c r="B47" s="72">
        <f t="shared" si="5"/>
        <v>4920.762871169726</v>
      </c>
      <c r="C47" s="68">
        <v>117521.56800000001</v>
      </c>
      <c r="D47" s="69">
        <v>4190</v>
      </c>
      <c r="E47" s="70">
        <f t="shared" si="1"/>
        <v>4924.153699200001</v>
      </c>
      <c r="F47" s="71">
        <f t="shared" si="2"/>
        <v>-0.0006886113304760253</v>
      </c>
      <c r="G47" s="76">
        <f t="shared" si="3"/>
        <v>9841.1944181564</v>
      </c>
      <c r="H47" s="76">
        <f t="shared" si="4"/>
        <v>10115.036590087855</v>
      </c>
      <c r="I47" s="73">
        <v>0.1</v>
      </c>
      <c r="J47" s="17"/>
    </row>
    <row r="48" spans="1:10" ht="15">
      <c r="A48" s="66">
        <v>2010</v>
      </c>
      <c r="B48" s="72">
        <f t="shared" si="5"/>
        <v>4235.735638903382</v>
      </c>
      <c r="C48" s="68">
        <v>119992.15683962492</v>
      </c>
      <c r="D48" s="69">
        <v>3532.050000000001</v>
      </c>
      <c r="E48" s="70">
        <f t="shared" si="1"/>
        <v>4238.182975653973</v>
      </c>
      <c r="F48" s="71">
        <f t="shared" si="2"/>
        <v>-0.0005774495260467714</v>
      </c>
      <c r="G48" s="76">
        <f t="shared" si="3"/>
        <v>9831.353223738242</v>
      </c>
      <c r="H48" s="76">
        <f t="shared" si="4"/>
        <v>10109.195667002963</v>
      </c>
      <c r="I48" s="73">
        <v>0.1</v>
      </c>
      <c r="J48" s="17"/>
    </row>
    <row r="49" spans="1:10" ht="15">
      <c r="A49" s="66">
        <v>2011</v>
      </c>
      <c r="B49" s="72">
        <f t="shared" si="5"/>
        <v>4653.98628513388</v>
      </c>
      <c r="C49" s="68">
        <v>122843.93711783792</v>
      </c>
      <c r="D49" s="69">
        <v>3791.0399999999995</v>
      </c>
      <c r="E49" s="70">
        <f t="shared" si="1"/>
        <v>4657.062793712082</v>
      </c>
      <c r="F49" s="71">
        <f t="shared" si="2"/>
        <v>-0.0006606113583770281</v>
      </c>
      <c r="G49" s="76">
        <f t="shared" si="3"/>
        <v>9821.521870514503</v>
      </c>
      <c r="H49" s="76">
        <f t="shared" si="4"/>
        <v>10102.517417521285</v>
      </c>
      <c r="I49" s="73">
        <v>0.1</v>
      </c>
      <c r="J49" s="17"/>
    </row>
    <row r="50" spans="1:10" ht="15">
      <c r="A50" s="66">
        <v>2012</v>
      </c>
      <c r="B50" s="72">
        <f t="shared" si="5"/>
        <v>5000.707438704553</v>
      </c>
      <c r="C50" s="68">
        <v>126370.21903085797</v>
      </c>
      <c r="D50" s="69">
        <v>3960.369487483531</v>
      </c>
      <c r="E50" s="70">
        <f t="shared" si="1"/>
        <v>5004.727595764205</v>
      </c>
      <c r="F50" s="71">
        <f t="shared" si="2"/>
        <v>-0.0008032719029611797</v>
      </c>
      <c r="G50" s="76">
        <f t="shared" si="3"/>
        <v>9811.70034864399</v>
      </c>
      <c r="H50" s="76">
        <f t="shared" si="4"/>
        <v>10094.402349130614</v>
      </c>
      <c r="I50" s="73">
        <v>0.1</v>
      </c>
      <c r="J50" s="17"/>
    </row>
    <row r="51" spans="1:10" ht="15">
      <c r="A51" s="66">
        <v>2013</v>
      </c>
      <c r="B51" s="72">
        <f t="shared" si="5"/>
        <v>5125.7797999587165</v>
      </c>
      <c r="C51" s="68">
        <v>129518.02418772182</v>
      </c>
      <c r="D51" s="69">
        <v>3960.369487483531</v>
      </c>
      <c r="E51" s="70">
        <f t="shared" si="1"/>
        <v>5129.392310722074</v>
      </c>
      <c r="F51" s="71">
        <f t="shared" si="2"/>
        <v>-0.0007042765584154619</v>
      </c>
      <c r="G51" s="76">
        <f t="shared" si="3"/>
        <v>9801.888648295346</v>
      </c>
      <c r="H51" s="76">
        <f t="shared" si="4"/>
        <v>10087.293098184908</v>
      </c>
      <c r="I51" s="73">
        <v>0.1</v>
      </c>
      <c r="J51" s="17"/>
    </row>
    <row r="52" spans="1:10" ht="15">
      <c r="A52" s="66">
        <v>2014</v>
      </c>
      <c r="B52" s="72">
        <f t="shared" si="5"/>
        <v>5228.457810342691</v>
      </c>
      <c r="C52" s="68">
        <v>132094.85624979786</v>
      </c>
      <c r="D52" s="69">
        <v>3960.369487483531</v>
      </c>
      <c r="E52" s="70">
        <f t="shared" si="1"/>
        <v>5231.4443814522265</v>
      </c>
      <c r="F52" s="71">
        <f t="shared" si="2"/>
        <v>-0.0005708884376414775</v>
      </c>
      <c r="G52" s="76">
        <f t="shared" si="3"/>
        <v>9792.08675964705</v>
      </c>
      <c r="H52" s="76">
        <f t="shared" si="4"/>
        <v>10081.534379188053</v>
      </c>
      <c r="I52" s="73">
        <v>0.1</v>
      </c>
      <c r="J52" s="17"/>
    </row>
    <row r="53" spans="1:10" ht="15">
      <c r="A53" s="66">
        <v>2015</v>
      </c>
      <c r="B53" s="72">
        <f t="shared" si="5"/>
        <v>5330.607021041006</v>
      </c>
      <c r="C53" s="68">
        <v>134675.32299880113</v>
      </c>
      <c r="D53" s="69">
        <v>3960.369487483531</v>
      </c>
      <c r="E53" s="70">
        <f t="shared" si="1"/>
        <v>5333.6403992144105</v>
      </c>
      <c r="F53" s="71">
        <f t="shared" si="2"/>
        <v>-0.0005687256632169302</v>
      </c>
      <c r="G53" s="76">
        <f t="shared" si="3"/>
        <v>9782.294672887403</v>
      </c>
      <c r="H53" s="76">
        <f t="shared" si="4"/>
        <v>10075.800751862005</v>
      </c>
      <c r="I53" s="73">
        <v>0.1</v>
      </c>
      <c r="J53" s="17"/>
    </row>
    <row r="54" spans="1:10" ht="15">
      <c r="A54" s="66">
        <v>2016</v>
      </c>
      <c r="B54" s="72">
        <f t="shared" si="5"/>
        <v>5446.902148787745</v>
      </c>
      <c r="C54" s="68">
        <v>137623.95722091684</v>
      </c>
      <c r="D54" s="69">
        <v>3960.369487483531</v>
      </c>
      <c r="E54" s="70">
        <f t="shared" si="1"/>
        <v>5450.417209244578</v>
      </c>
      <c r="F54" s="71">
        <f t="shared" si="2"/>
        <v>-0.0006449158517388852</v>
      </c>
      <c r="G54" s="76">
        <f t="shared" si="3"/>
        <v>9772.512378214517</v>
      </c>
      <c r="H54" s="76">
        <f t="shared" si="4"/>
        <v>10069.302708238167</v>
      </c>
      <c r="I54" s="73">
        <v>0.1</v>
      </c>
      <c r="J54" s="17"/>
    </row>
    <row r="55" spans="1:10" ht="15">
      <c r="A55" s="66">
        <v>2017</v>
      </c>
      <c r="B55" s="72">
        <f t="shared" si="5"/>
        <v>5567.047814767789</v>
      </c>
      <c r="C55" s="68">
        <v>140661.3748143729</v>
      </c>
      <c r="D55" s="69">
        <v>3960.369487483531</v>
      </c>
      <c r="E55" s="70">
        <f t="shared" si="1"/>
        <v>5570.710168823269</v>
      </c>
      <c r="F55" s="71">
        <f t="shared" si="2"/>
        <v>-0.0006574303714411618</v>
      </c>
      <c r="G55" s="76">
        <f t="shared" si="3"/>
        <v>9762.739865836302</v>
      </c>
      <c r="H55" s="76">
        <f>(H54*C54+G55*(C55-C54))/C55</f>
        <v>10062.682842818536</v>
      </c>
      <c r="I55" s="73">
        <v>0.1</v>
      </c>
      <c r="J55" s="17"/>
    </row>
    <row r="56" spans="1:10" ht="15">
      <c r="A56" s="66">
        <v>2018</v>
      </c>
      <c r="B56" s="72">
        <f t="shared" si="5"/>
        <v>5687.399982695175</v>
      </c>
      <c r="C56" s="68">
        <v>143701.3764716175</v>
      </c>
      <c r="D56" s="69">
        <v>3960.369487483531</v>
      </c>
      <c r="E56" s="70">
        <f t="shared" si="1"/>
        <v>5691.105466875777</v>
      </c>
      <c r="F56" s="71">
        <f t="shared" si="2"/>
        <v>-0.0006511009508029477</v>
      </c>
      <c r="G56" s="76">
        <f t="shared" si="3"/>
        <v>9752.977125970465</v>
      </c>
      <c r="H56" s="76">
        <f t="shared" si="4"/>
        <v>10056.131020451949</v>
      </c>
      <c r="I56" s="73">
        <v>0.1</v>
      </c>
      <c r="J56" s="17"/>
    </row>
    <row r="57" spans="1:10" ht="15">
      <c r="A57" s="66">
        <v>2019</v>
      </c>
      <c r="B57" s="72">
        <f t="shared" si="5"/>
        <v>5805.83923189693</v>
      </c>
      <c r="C57" s="68">
        <v>146691.46308530268</v>
      </c>
      <c r="D57" s="69">
        <v>3960.369487483531</v>
      </c>
      <c r="E57" s="70">
        <f t="shared" si="1"/>
        <v>5809.523944773495</v>
      </c>
      <c r="F57" s="71">
        <f t="shared" si="2"/>
        <v>-0.000634253841036326</v>
      </c>
      <c r="G57" s="76">
        <f t="shared" si="3"/>
        <v>9743.224148844494</v>
      </c>
      <c r="H57" s="76">
        <f t="shared" si="4"/>
        <v>10049.752880726262</v>
      </c>
      <c r="I57" s="73">
        <v>0.1</v>
      </c>
      <c r="J57" s="17"/>
    </row>
    <row r="58" spans="1:10" ht="15">
      <c r="A58" s="66">
        <v>2020</v>
      </c>
      <c r="B58" s="72">
        <f t="shared" si="5"/>
        <v>5925.210037886885</v>
      </c>
      <c r="C58" s="68">
        <v>149707.47219793362</v>
      </c>
      <c r="D58" s="69">
        <v>3960.369487483531</v>
      </c>
      <c r="E58" s="70">
        <f t="shared" si="1"/>
        <v>5928.969049409853</v>
      </c>
      <c r="F58" s="71">
        <f t="shared" si="2"/>
        <v>-0.000634007614416795</v>
      </c>
      <c r="G58" s="76">
        <f t="shared" si="3"/>
        <v>9733.48092469565</v>
      </c>
      <c r="H58" s="76">
        <f t="shared" si="4"/>
        <v>10043.381260876875</v>
      </c>
      <c r="I58" s="73">
        <v>0.1</v>
      </c>
      <c r="J58" s="17"/>
    </row>
    <row r="59" spans="1:10" ht="15">
      <c r="A59" s="66">
        <v>2021</v>
      </c>
      <c r="B59" s="72">
        <f t="shared" si="5"/>
        <v>6046.147753704479</v>
      </c>
      <c r="C59" s="68">
        <v>152763.5138191468</v>
      </c>
      <c r="D59" s="69">
        <v>3960.369487483531</v>
      </c>
      <c r="E59" s="70">
        <f t="shared" si="1"/>
        <v>6049.999589301177</v>
      </c>
      <c r="F59" s="71">
        <f t="shared" si="2"/>
        <v>-0.0006366670839960701</v>
      </c>
      <c r="G59" s="76">
        <f t="shared" si="3"/>
        <v>9723.747443770955</v>
      </c>
      <c r="H59" s="76">
        <f t="shared" si="4"/>
        <v>10036.986970616052</v>
      </c>
      <c r="I59" s="73">
        <v>0.1</v>
      </c>
      <c r="J59" s="17"/>
    </row>
    <row r="60" spans="1:9" ht="15">
      <c r="A60" s="66">
        <v>2022</v>
      </c>
      <c r="B60" s="72">
        <f t="shared" si="5"/>
        <v>6161.405443750434</v>
      </c>
      <c r="C60" s="68">
        <v>155670.05519609925</v>
      </c>
      <c r="D60" s="69">
        <v>3960.369487483531</v>
      </c>
      <c r="E60" s="70">
        <f t="shared" si="1"/>
        <v>6165.1093671350845</v>
      </c>
      <c r="F60" s="71">
        <f t="shared" si="2"/>
        <v>-0.0006007879445570719</v>
      </c>
      <c r="G60" s="76">
        <f t="shared" si="3"/>
        <v>9714.023696327184</v>
      </c>
      <c r="H60" s="76">
        <f t="shared" si="4"/>
        <v>10030.95686984443</v>
      </c>
      <c r="I60" s="73">
        <v>0.1</v>
      </c>
    </row>
    <row r="61" ht="12.75">
      <c r="A61" s="3"/>
    </row>
    <row r="62" ht="12.75">
      <c r="B62" s="5"/>
    </row>
    <row r="63" ht="12.75">
      <c r="B63" s="5"/>
    </row>
    <row r="64" ht="12.75">
      <c r="B64" s="5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A20">
      <selection activeCell="N47" sqref="N47"/>
    </sheetView>
  </sheetViews>
  <sheetFormatPr defaultColWidth="9.140625" defaultRowHeight="12.75"/>
  <cols>
    <col min="14" max="14" width="19.140625" style="0" customWidth="1"/>
  </cols>
  <sheetData>
    <row r="1" spans="1:14" ht="12.75">
      <c r="A1" s="27"/>
      <c r="B1" s="29" t="s">
        <v>55</v>
      </c>
      <c r="C1" s="29"/>
      <c r="D1" s="29"/>
      <c r="E1" s="29"/>
      <c r="F1" s="29"/>
      <c r="G1" s="28"/>
      <c r="H1" s="29"/>
      <c r="I1" s="29"/>
      <c r="J1" s="29"/>
      <c r="K1" s="29"/>
      <c r="L1" s="29"/>
      <c r="M1" s="29"/>
      <c r="N1" s="30"/>
    </row>
    <row r="2" spans="1:14" ht="12.75">
      <c r="A2" s="27"/>
      <c r="B2" s="29" t="s">
        <v>61</v>
      </c>
      <c r="C2" s="29"/>
      <c r="D2" s="29"/>
      <c r="E2" s="29"/>
      <c r="F2" s="29"/>
      <c r="G2" s="28"/>
      <c r="H2" s="29"/>
      <c r="I2" s="29"/>
      <c r="J2" s="29"/>
      <c r="K2" s="29"/>
      <c r="L2" s="29"/>
      <c r="M2" s="29"/>
      <c r="N2" s="30"/>
    </row>
    <row r="3" spans="1:14" ht="12.75">
      <c r="A3" s="27"/>
      <c r="B3" s="29"/>
      <c r="C3" s="29"/>
      <c r="D3" s="29" t="s">
        <v>57</v>
      </c>
      <c r="E3" s="29"/>
      <c r="F3" s="29">
        <v>8205090</v>
      </c>
      <c r="G3" s="28" t="s">
        <v>58</v>
      </c>
      <c r="H3" s="29"/>
      <c r="I3" s="29" t="s">
        <v>62</v>
      </c>
      <c r="J3" s="29" t="s">
        <v>68</v>
      </c>
      <c r="K3" s="29" t="s">
        <v>64</v>
      </c>
      <c r="L3" s="29" t="s">
        <v>69</v>
      </c>
      <c r="M3" s="29"/>
      <c r="N3" s="30"/>
    </row>
    <row r="4" spans="1:14" ht="12.75">
      <c r="A4" s="27"/>
      <c r="B4" s="29"/>
      <c r="C4" s="29"/>
      <c r="D4" s="29" t="s">
        <v>57</v>
      </c>
      <c r="E4" s="29"/>
      <c r="F4" s="29">
        <v>8205091</v>
      </c>
      <c r="G4" s="28" t="s">
        <v>59</v>
      </c>
      <c r="H4" s="29"/>
      <c r="I4" s="29" t="s">
        <v>62</v>
      </c>
      <c r="J4" s="29" t="s">
        <v>66</v>
      </c>
      <c r="K4" s="29" t="s">
        <v>64</v>
      </c>
      <c r="L4" s="29" t="s">
        <v>67</v>
      </c>
      <c r="M4" s="29"/>
      <c r="N4" s="30"/>
    </row>
    <row r="5" spans="1:14" ht="12.75">
      <c r="A5" s="27"/>
      <c r="B5" s="29"/>
      <c r="C5" s="29"/>
      <c r="D5" s="29" t="s">
        <v>57</v>
      </c>
      <c r="E5" s="29"/>
      <c r="F5" s="29">
        <v>8205092</v>
      </c>
      <c r="G5" s="28" t="s">
        <v>60</v>
      </c>
      <c r="H5" s="29"/>
      <c r="I5" s="29" t="s">
        <v>62</v>
      </c>
      <c r="J5" s="29" t="s">
        <v>63</v>
      </c>
      <c r="K5" s="29" t="s">
        <v>64</v>
      </c>
      <c r="L5" s="29" t="s">
        <v>65</v>
      </c>
      <c r="M5" s="29"/>
      <c r="N5" s="30"/>
    </row>
    <row r="6" spans="1:14" ht="12.75">
      <c r="A6" s="35" t="s">
        <v>25</v>
      </c>
      <c r="B6" s="35" t="s">
        <v>43</v>
      </c>
      <c r="C6" s="35" t="s">
        <v>44</v>
      </c>
      <c r="D6" s="35" t="s">
        <v>45</v>
      </c>
      <c r="E6" s="35" t="s">
        <v>46</v>
      </c>
      <c r="F6" s="35" t="s">
        <v>47</v>
      </c>
      <c r="G6" s="35" t="s">
        <v>48</v>
      </c>
      <c r="H6" s="35" t="s">
        <v>49</v>
      </c>
      <c r="I6" s="35" t="s">
        <v>50</v>
      </c>
      <c r="J6" s="35" t="s">
        <v>51</v>
      </c>
      <c r="K6" s="35" t="s">
        <v>52</v>
      </c>
      <c r="L6" s="35" t="s">
        <v>53</v>
      </c>
      <c r="M6" s="35" t="s">
        <v>54</v>
      </c>
      <c r="N6" s="35" t="s">
        <v>14</v>
      </c>
    </row>
    <row r="7" spans="1:15" ht="12.75">
      <c r="A7" s="36">
        <v>1981</v>
      </c>
      <c r="B7" s="37">
        <v>767.8</v>
      </c>
      <c r="C7" s="37">
        <v>529.1</v>
      </c>
      <c r="D7" s="37">
        <v>538.3</v>
      </c>
      <c r="E7" s="37">
        <v>395</v>
      </c>
      <c r="F7" s="37">
        <v>262.5</v>
      </c>
      <c r="G7" s="37">
        <v>119.9</v>
      </c>
      <c r="H7" s="37">
        <v>33.6</v>
      </c>
      <c r="I7" s="37">
        <v>39.4</v>
      </c>
      <c r="J7" s="37">
        <v>99.6</v>
      </c>
      <c r="K7" s="37">
        <v>277.9</v>
      </c>
      <c r="L7" s="37">
        <v>399.6</v>
      </c>
      <c r="M7" s="37">
        <v>513.5</v>
      </c>
      <c r="N7" s="37">
        <f aca="true" t="shared" si="0" ref="N7:N19">SUM(B7:M7)</f>
        <v>3976.2</v>
      </c>
      <c r="O7" s="26"/>
    </row>
    <row r="8" spans="1:15" ht="12.75">
      <c r="A8" s="36">
        <v>1982</v>
      </c>
      <c r="B8" s="37">
        <v>779.5</v>
      </c>
      <c r="C8" s="37">
        <v>646.7</v>
      </c>
      <c r="D8" s="37">
        <v>601</v>
      </c>
      <c r="E8" s="37">
        <v>432.5</v>
      </c>
      <c r="F8" s="37">
        <v>290.8</v>
      </c>
      <c r="G8" s="37">
        <v>165.6</v>
      </c>
      <c r="H8" s="37">
        <v>26.8</v>
      </c>
      <c r="I8" s="37">
        <v>57.9</v>
      </c>
      <c r="J8" s="37">
        <v>96.5</v>
      </c>
      <c r="K8" s="37">
        <v>278.5</v>
      </c>
      <c r="L8" s="37">
        <v>357.1</v>
      </c>
      <c r="M8" s="37">
        <v>539.8</v>
      </c>
      <c r="N8" s="37">
        <f t="shared" si="0"/>
        <v>4272.7</v>
      </c>
      <c r="O8" s="26"/>
    </row>
    <row r="9" spans="1:15" ht="12.75">
      <c r="A9" s="36">
        <v>1983</v>
      </c>
      <c r="B9" s="37">
        <v>633</v>
      </c>
      <c r="C9" s="37">
        <v>613.6</v>
      </c>
      <c r="D9" s="37">
        <v>544</v>
      </c>
      <c r="E9" s="37">
        <v>387.1</v>
      </c>
      <c r="F9" s="37">
        <v>267.3</v>
      </c>
      <c r="G9" s="37">
        <v>93.5</v>
      </c>
      <c r="H9" s="37">
        <v>17.9</v>
      </c>
      <c r="I9" s="37">
        <v>21.7</v>
      </c>
      <c r="J9" s="37">
        <v>66</v>
      </c>
      <c r="K9" s="37">
        <v>245.8</v>
      </c>
      <c r="L9" s="37">
        <v>387.4</v>
      </c>
      <c r="M9" s="37">
        <v>609.5</v>
      </c>
      <c r="N9" s="37">
        <f t="shared" si="0"/>
        <v>3886.8</v>
      </c>
      <c r="O9" s="26"/>
    </row>
    <row r="10" spans="1:15" ht="12.75">
      <c r="A10" s="36">
        <v>1984</v>
      </c>
      <c r="B10" s="37">
        <v>699.1</v>
      </c>
      <c r="C10" s="37">
        <v>544.3</v>
      </c>
      <c r="D10" s="37">
        <v>609.2</v>
      </c>
      <c r="E10" s="37">
        <v>410.8</v>
      </c>
      <c r="F10" s="37">
        <v>272.8</v>
      </c>
      <c r="G10" s="37">
        <v>121.3</v>
      </c>
      <c r="H10" s="37">
        <v>18.4</v>
      </c>
      <c r="I10" s="37">
        <v>6.4</v>
      </c>
      <c r="J10" s="37">
        <v>123.4</v>
      </c>
      <c r="K10" s="37">
        <v>272.3</v>
      </c>
      <c r="L10" s="37">
        <v>400.8</v>
      </c>
      <c r="M10" s="37">
        <v>551.8</v>
      </c>
      <c r="N10" s="37">
        <f t="shared" si="0"/>
        <v>4030.6000000000013</v>
      </c>
      <c r="O10" s="26"/>
    </row>
    <row r="11" spans="1:15" ht="12.75">
      <c r="A11" s="36">
        <v>1985</v>
      </c>
      <c r="B11" s="37">
        <v>780.1</v>
      </c>
      <c r="C11" s="37">
        <v>622.6</v>
      </c>
      <c r="D11" s="37">
        <v>609.4</v>
      </c>
      <c r="E11" s="37">
        <v>438.6</v>
      </c>
      <c r="F11" s="37">
        <v>272.8</v>
      </c>
      <c r="G11" s="37">
        <v>135.4</v>
      </c>
      <c r="H11" s="37">
        <v>18.2</v>
      </c>
      <c r="I11" s="37">
        <v>36.6</v>
      </c>
      <c r="J11" s="37">
        <v>90.5</v>
      </c>
      <c r="K11" s="37">
        <v>277.9</v>
      </c>
      <c r="L11" s="37">
        <v>440.9</v>
      </c>
      <c r="M11" s="37">
        <v>671.6</v>
      </c>
      <c r="N11" s="37">
        <f t="shared" si="0"/>
        <v>4394.6</v>
      </c>
      <c r="O11" s="26"/>
    </row>
    <row r="12" spans="1:15" ht="12.75">
      <c r="A12" s="36">
        <v>1986</v>
      </c>
      <c r="B12" s="37">
        <v>654</v>
      </c>
      <c r="C12" s="37">
        <v>656.5</v>
      </c>
      <c r="D12" s="37">
        <v>599</v>
      </c>
      <c r="E12" s="37">
        <v>378.6</v>
      </c>
      <c r="F12" s="37">
        <v>291.6</v>
      </c>
      <c r="G12" s="37">
        <v>152.1</v>
      </c>
      <c r="H12" s="37">
        <v>57.7</v>
      </c>
      <c r="I12" s="37">
        <v>41.6</v>
      </c>
      <c r="J12" s="37">
        <v>156.1</v>
      </c>
      <c r="K12" s="37">
        <v>312.9</v>
      </c>
      <c r="L12" s="37">
        <v>475.7</v>
      </c>
      <c r="M12" s="37">
        <v>606.7</v>
      </c>
      <c r="N12" s="37">
        <f t="shared" si="0"/>
        <v>4382.499999999999</v>
      </c>
      <c r="O12" s="26"/>
    </row>
    <row r="13" spans="1:15" ht="12.75">
      <c r="A13" s="36">
        <v>1987</v>
      </c>
      <c r="B13" s="37">
        <v>707.2</v>
      </c>
      <c r="C13" s="37">
        <v>668.7</v>
      </c>
      <c r="D13" s="37">
        <v>605.1</v>
      </c>
      <c r="E13" s="37">
        <v>384.9</v>
      </c>
      <c r="F13" s="37">
        <v>281.3</v>
      </c>
      <c r="G13" s="37">
        <v>119.2</v>
      </c>
      <c r="H13" s="37">
        <v>21.8</v>
      </c>
      <c r="I13" s="37">
        <v>38.4</v>
      </c>
      <c r="J13" s="37">
        <v>101.3</v>
      </c>
      <c r="K13" s="37">
        <v>259.9</v>
      </c>
      <c r="L13" s="37">
        <v>462.5</v>
      </c>
      <c r="M13" s="37">
        <v>630.8</v>
      </c>
      <c r="N13" s="37">
        <f t="shared" si="0"/>
        <v>4281.1</v>
      </c>
      <c r="O13" s="26"/>
    </row>
    <row r="14" spans="1:15" ht="12.75">
      <c r="A14" s="36">
        <v>1988</v>
      </c>
      <c r="B14" s="37">
        <v>688.5</v>
      </c>
      <c r="C14" s="37">
        <v>631.5</v>
      </c>
      <c r="D14" s="37">
        <v>581.8</v>
      </c>
      <c r="E14" s="37">
        <v>425.6</v>
      </c>
      <c r="F14" s="37">
        <v>261.2</v>
      </c>
      <c r="G14" s="37">
        <v>160.1</v>
      </c>
      <c r="H14" s="37">
        <v>37.6</v>
      </c>
      <c r="I14" s="37">
        <v>25.5</v>
      </c>
      <c r="J14" s="37">
        <v>141.6</v>
      </c>
      <c r="K14" s="37">
        <v>299.6</v>
      </c>
      <c r="L14" s="37">
        <v>390.2</v>
      </c>
      <c r="M14" s="37">
        <v>648.9</v>
      </c>
      <c r="N14" s="37">
        <f t="shared" si="0"/>
        <v>4292.099999999999</v>
      </c>
      <c r="O14" s="26"/>
    </row>
    <row r="15" spans="1:15" ht="12.75">
      <c r="A15" s="36">
        <v>1989</v>
      </c>
      <c r="B15" s="37">
        <v>681.7</v>
      </c>
      <c r="C15" s="37">
        <v>650.2</v>
      </c>
      <c r="D15" s="37">
        <v>643.4</v>
      </c>
      <c r="E15" s="37">
        <v>413.8</v>
      </c>
      <c r="F15" s="37">
        <v>210.8</v>
      </c>
      <c r="G15" s="37">
        <v>97.2</v>
      </c>
      <c r="H15" s="37">
        <v>32.2</v>
      </c>
      <c r="I15" s="37">
        <v>31.5</v>
      </c>
      <c r="J15" s="37">
        <v>99.1</v>
      </c>
      <c r="K15" s="37">
        <v>298.9</v>
      </c>
      <c r="L15" s="37">
        <v>435.8</v>
      </c>
      <c r="M15" s="37">
        <v>805</v>
      </c>
      <c r="N15" s="37">
        <f t="shared" si="0"/>
        <v>4399.6</v>
      </c>
      <c r="O15" s="26"/>
    </row>
    <row r="16" spans="1:15" ht="12.75">
      <c r="A16" s="36">
        <v>1990</v>
      </c>
      <c r="B16" s="37">
        <v>613.7</v>
      </c>
      <c r="C16" s="37">
        <v>659.9</v>
      </c>
      <c r="D16" s="37">
        <v>600.8</v>
      </c>
      <c r="E16" s="37">
        <v>409</v>
      </c>
      <c r="F16" s="37">
        <v>307.7</v>
      </c>
      <c r="G16" s="37">
        <v>100.1</v>
      </c>
      <c r="H16" s="37">
        <v>20.8</v>
      </c>
      <c r="I16" s="37">
        <v>12.6</v>
      </c>
      <c r="J16" s="37">
        <v>100.9</v>
      </c>
      <c r="K16" s="37">
        <v>216.6</v>
      </c>
      <c r="L16" s="37">
        <v>404.9</v>
      </c>
      <c r="M16" s="37">
        <v>534.1</v>
      </c>
      <c r="N16" s="37">
        <f t="shared" si="0"/>
        <v>3981.0999999999995</v>
      </c>
      <c r="O16" s="26"/>
    </row>
    <row r="17" spans="1:15" ht="12.75">
      <c r="A17" s="36">
        <v>1991</v>
      </c>
      <c r="B17" s="37">
        <v>750.2</v>
      </c>
      <c r="C17" s="37">
        <v>591.8</v>
      </c>
      <c r="D17" s="37">
        <v>537.8</v>
      </c>
      <c r="E17" s="37">
        <v>420.8</v>
      </c>
      <c r="F17" s="37">
        <v>251.1</v>
      </c>
      <c r="G17" s="37">
        <v>115.3</v>
      </c>
      <c r="H17" s="37">
        <v>23.6</v>
      </c>
      <c r="I17" s="37">
        <v>19.1</v>
      </c>
      <c r="J17" s="37">
        <v>119.2</v>
      </c>
      <c r="K17" s="37">
        <v>229.3</v>
      </c>
      <c r="L17" s="37">
        <v>360.4</v>
      </c>
      <c r="M17" s="37">
        <v>628.2</v>
      </c>
      <c r="N17" s="37">
        <f t="shared" si="0"/>
        <v>4046.8</v>
      </c>
      <c r="O17" s="26"/>
    </row>
    <row r="18" spans="1:15" ht="12.75">
      <c r="A18" s="36">
        <v>1992</v>
      </c>
      <c r="B18" s="37">
        <v>734.4</v>
      </c>
      <c r="C18" s="37">
        <v>667.3</v>
      </c>
      <c r="D18" s="37">
        <v>652.7</v>
      </c>
      <c r="E18" s="37">
        <v>473.5</v>
      </c>
      <c r="F18" s="37">
        <v>290</v>
      </c>
      <c r="G18" s="37">
        <v>97.6</v>
      </c>
      <c r="H18" s="37">
        <v>66.4</v>
      </c>
      <c r="I18" s="37">
        <v>19.9</v>
      </c>
      <c r="J18" s="37">
        <v>99.6</v>
      </c>
      <c r="K18" s="37">
        <v>288</v>
      </c>
      <c r="L18" s="37">
        <v>458.5</v>
      </c>
      <c r="M18" s="37">
        <v>605.3</v>
      </c>
      <c r="N18" s="37">
        <f t="shared" si="0"/>
        <v>4453.2</v>
      </c>
      <c r="O18" s="26"/>
    </row>
    <row r="19" spans="1:15" ht="12.75">
      <c r="A19" s="36">
        <v>1993</v>
      </c>
      <c r="B19" s="37">
        <v>744.5</v>
      </c>
      <c r="C19" s="37">
        <v>730.1</v>
      </c>
      <c r="D19" s="37">
        <v>617.2</v>
      </c>
      <c r="E19" s="37">
        <v>417.8</v>
      </c>
      <c r="F19" s="37">
        <v>255.9</v>
      </c>
      <c r="G19" s="37">
        <v>143.4</v>
      </c>
      <c r="H19" s="37">
        <v>48.6</v>
      </c>
      <c r="I19" s="37">
        <v>17.2</v>
      </c>
      <c r="J19" s="37">
        <v>92.8</v>
      </c>
      <c r="K19" s="37">
        <v>320.2</v>
      </c>
      <c r="L19" s="37">
        <v>420.2</v>
      </c>
      <c r="M19" s="37">
        <v>569</v>
      </c>
      <c r="N19" s="37">
        <f t="shared" si="0"/>
        <v>4376.9</v>
      </c>
      <c r="O19" s="26"/>
    </row>
    <row r="20" spans="1:16" ht="12.75">
      <c r="A20" s="36">
        <v>1994</v>
      </c>
      <c r="B20" s="37">
        <v>792.8</v>
      </c>
      <c r="C20" s="37">
        <v>680.6</v>
      </c>
      <c r="D20" s="37">
        <v>571.5</v>
      </c>
      <c r="E20" s="37">
        <v>364</v>
      </c>
      <c r="F20" s="37">
        <v>283</v>
      </c>
      <c r="G20" s="37">
        <v>89</v>
      </c>
      <c r="H20" s="37">
        <v>11.1</v>
      </c>
      <c r="I20" s="37">
        <v>21.3</v>
      </c>
      <c r="J20" s="37">
        <v>115.2</v>
      </c>
      <c r="K20" s="37">
        <v>257.3</v>
      </c>
      <c r="L20" s="37">
        <v>378.8</v>
      </c>
      <c r="M20" s="37">
        <v>589.3</v>
      </c>
      <c r="N20" s="37">
        <f>SUM(B20:M20)</f>
        <v>4153.900000000001</v>
      </c>
      <c r="O20" s="26"/>
      <c r="P20" s="26"/>
    </row>
    <row r="21" spans="1:16" ht="12.75">
      <c r="A21" s="36">
        <v>1995</v>
      </c>
      <c r="B21" s="37">
        <v>617.7</v>
      </c>
      <c r="C21" s="37">
        <v>651.2</v>
      </c>
      <c r="D21" s="37">
        <v>593.3</v>
      </c>
      <c r="E21" s="37">
        <v>428.7</v>
      </c>
      <c r="F21" s="37">
        <v>305.1</v>
      </c>
      <c r="G21" s="37">
        <v>101.2</v>
      </c>
      <c r="H21" s="37">
        <v>23.9</v>
      </c>
      <c r="I21" s="37">
        <v>35.5</v>
      </c>
      <c r="J21" s="37">
        <v>130.4</v>
      </c>
      <c r="K21" s="37">
        <v>194.8</v>
      </c>
      <c r="L21" s="37">
        <v>419.1</v>
      </c>
      <c r="M21" s="37">
        <v>651</v>
      </c>
      <c r="N21" s="37">
        <f aca="true" t="shared" si="1" ref="N21:N37">SUM(B21:M21)</f>
        <v>4151.9</v>
      </c>
      <c r="O21" s="26"/>
      <c r="P21" s="26"/>
    </row>
    <row r="22" spans="1:16" ht="12.75">
      <c r="A22" s="36">
        <v>1996</v>
      </c>
      <c r="B22" s="37">
        <v>732.6</v>
      </c>
      <c r="C22" s="37">
        <v>617.6</v>
      </c>
      <c r="D22" s="37">
        <v>596.3</v>
      </c>
      <c r="E22" s="37">
        <v>410.5</v>
      </c>
      <c r="F22" s="37">
        <v>309.4</v>
      </c>
      <c r="G22" s="37">
        <v>122.3</v>
      </c>
      <c r="H22" s="37">
        <v>46.5</v>
      </c>
      <c r="I22" s="37">
        <v>11.2</v>
      </c>
      <c r="J22" s="37">
        <v>84.2</v>
      </c>
      <c r="K22" s="37">
        <v>296.1</v>
      </c>
      <c r="L22" s="37">
        <v>429.4</v>
      </c>
      <c r="M22" s="37">
        <v>497.6</v>
      </c>
      <c r="N22" s="37">
        <f t="shared" si="1"/>
        <v>4153.7</v>
      </c>
      <c r="O22" s="26"/>
      <c r="P22" s="26"/>
    </row>
    <row r="23" spans="1:16" ht="12.75">
      <c r="A23" s="36">
        <v>1997</v>
      </c>
      <c r="B23" s="37">
        <v>693.1</v>
      </c>
      <c r="C23" s="37">
        <v>611.1</v>
      </c>
      <c r="D23" s="37">
        <v>645.3</v>
      </c>
      <c r="E23" s="37">
        <v>448.9</v>
      </c>
      <c r="F23" s="37">
        <v>284.3</v>
      </c>
      <c r="G23" s="37">
        <v>125.7</v>
      </c>
      <c r="H23" s="37">
        <v>15.1</v>
      </c>
      <c r="I23" s="37">
        <v>21.7</v>
      </c>
      <c r="J23" s="37">
        <v>88.6</v>
      </c>
      <c r="K23" s="37">
        <v>306.2</v>
      </c>
      <c r="L23" s="37">
        <v>433.3</v>
      </c>
      <c r="M23" s="37">
        <v>609.7</v>
      </c>
      <c r="N23" s="37">
        <f t="shared" si="1"/>
        <v>4283</v>
      </c>
      <c r="O23" s="26"/>
      <c r="P23" s="26"/>
    </row>
    <row r="24" spans="1:16" ht="12.75">
      <c r="A24" s="36">
        <v>1998</v>
      </c>
      <c r="B24" s="37">
        <v>641.4</v>
      </c>
      <c r="C24" s="37">
        <v>548.6</v>
      </c>
      <c r="D24" s="37">
        <v>531.5</v>
      </c>
      <c r="E24" s="37">
        <v>374.9</v>
      </c>
      <c r="F24" s="37">
        <v>211</v>
      </c>
      <c r="G24" s="37">
        <v>141.7</v>
      </c>
      <c r="H24" s="37">
        <v>24.4</v>
      </c>
      <c r="I24" s="37">
        <v>13.4</v>
      </c>
      <c r="J24" s="37">
        <v>83.1</v>
      </c>
      <c r="K24" s="37">
        <v>271.5</v>
      </c>
      <c r="L24" s="37">
        <v>430.7</v>
      </c>
      <c r="M24" s="37">
        <v>556.5</v>
      </c>
      <c r="N24" s="37">
        <f t="shared" si="1"/>
        <v>3828.7</v>
      </c>
      <c r="O24" s="26"/>
      <c r="P24" s="26"/>
    </row>
    <row r="25" spans="1:16" ht="12.75">
      <c r="A25" s="36">
        <v>1999</v>
      </c>
      <c r="B25" s="37">
        <v>660.2</v>
      </c>
      <c r="C25" s="37">
        <v>557.3</v>
      </c>
      <c r="D25" s="37">
        <v>473.1</v>
      </c>
      <c r="E25" s="37">
        <v>399.2</v>
      </c>
      <c r="F25" s="37">
        <v>199.3</v>
      </c>
      <c r="G25" s="37">
        <v>63.4</v>
      </c>
      <c r="H25" s="37">
        <v>7.929166666666649</v>
      </c>
      <c r="I25" s="37">
        <v>9.853442028985508</v>
      </c>
      <c r="J25" s="37">
        <v>34.9</v>
      </c>
      <c r="K25" s="37">
        <v>286.4</v>
      </c>
      <c r="L25" s="37">
        <v>373.4</v>
      </c>
      <c r="M25" s="37">
        <v>541.5</v>
      </c>
      <c r="N25" s="37">
        <f t="shared" si="1"/>
        <v>3606.4826086956527</v>
      </c>
      <c r="O25" s="26"/>
      <c r="P25" s="26"/>
    </row>
    <row r="26" spans="1:16" ht="12.75">
      <c r="A26" s="36">
        <v>2000</v>
      </c>
      <c r="B26" s="37">
        <v>667.1</v>
      </c>
      <c r="C26" s="37">
        <v>605.9</v>
      </c>
      <c r="D26" s="37">
        <v>506.8</v>
      </c>
      <c r="E26" s="37">
        <v>378.8</v>
      </c>
      <c r="F26" s="37">
        <v>278.4</v>
      </c>
      <c r="G26" s="37">
        <v>104.2</v>
      </c>
      <c r="H26" s="37">
        <v>26.441666666666677</v>
      </c>
      <c r="I26" s="37">
        <v>8.104166666666663</v>
      </c>
      <c r="J26" s="37">
        <v>108.5</v>
      </c>
      <c r="K26" s="37">
        <v>229.9</v>
      </c>
      <c r="L26" s="37">
        <v>369.7</v>
      </c>
      <c r="M26" s="37">
        <v>625.3</v>
      </c>
      <c r="N26" s="37">
        <f t="shared" si="1"/>
        <v>3909.145833333333</v>
      </c>
      <c r="O26" s="26"/>
      <c r="P26" s="26"/>
    </row>
    <row r="27" spans="1:16" ht="12.75">
      <c r="A27" s="36">
        <v>2001</v>
      </c>
      <c r="B27" s="37">
        <v>705.3</v>
      </c>
      <c r="C27" s="37">
        <v>646</v>
      </c>
      <c r="D27" s="37">
        <v>577</v>
      </c>
      <c r="E27" s="37">
        <v>434.1</v>
      </c>
      <c r="F27" s="37">
        <v>235.4</v>
      </c>
      <c r="G27" s="37">
        <v>86.3</v>
      </c>
      <c r="H27" s="37">
        <v>47.07397342995171</v>
      </c>
      <c r="I27" s="37">
        <v>4.4375</v>
      </c>
      <c r="J27" s="37">
        <v>72.9</v>
      </c>
      <c r="K27" s="37">
        <v>199.6</v>
      </c>
      <c r="L27" s="37">
        <v>381.7</v>
      </c>
      <c r="M27" s="37">
        <v>521</v>
      </c>
      <c r="N27" s="37">
        <f t="shared" si="1"/>
        <v>3910.811473429952</v>
      </c>
      <c r="O27" s="26"/>
      <c r="P27" s="26"/>
    </row>
    <row r="28" spans="1:16" ht="12.75">
      <c r="A28" s="36">
        <v>2002</v>
      </c>
      <c r="B28" s="37">
        <v>627.5</v>
      </c>
      <c r="C28" s="37">
        <v>601.2</v>
      </c>
      <c r="D28" s="37">
        <v>556.3</v>
      </c>
      <c r="E28" s="37">
        <v>403.3</v>
      </c>
      <c r="F28" s="37">
        <v>274.9</v>
      </c>
      <c r="G28" s="37">
        <v>154.7</v>
      </c>
      <c r="H28" s="37">
        <v>40.78333333333332</v>
      </c>
      <c r="I28" s="37">
        <v>8.599999999999994</v>
      </c>
      <c r="J28" s="37">
        <v>76.3</v>
      </c>
      <c r="K28" s="37">
        <v>304.8</v>
      </c>
      <c r="L28" s="37">
        <v>418</v>
      </c>
      <c r="M28" s="37">
        <v>609.1</v>
      </c>
      <c r="N28" s="37">
        <f t="shared" si="1"/>
        <v>4075.4833333333336</v>
      </c>
      <c r="O28" s="26"/>
      <c r="P28" s="26"/>
    </row>
    <row r="29" spans="1:16" ht="12.75">
      <c r="A29" s="36">
        <v>2003</v>
      </c>
      <c r="B29" s="37">
        <v>756</v>
      </c>
      <c r="C29" s="37">
        <v>676.8</v>
      </c>
      <c r="D29" s="37">
        <v>609.8</v>
      </c>
      <c r="E29" s="37">
        <v>459</v>
      </c>
      <c r="F29" s="37">
        <v>300.3</v>
      </c>
      <c r="G29" s="37">
        <v>103.9</v>
      </c>
      <c r="H29" s="37">
        <v>13.1375</v>
      </c>
      <c r="I29" s="37">
        <v>24.470833333333328</v>
      </c>
      <c r="J29" s="37">
        <v>51.8</v>
      </c>
      <c r="K29" s="37">
        <v>227.5</v>
      </c>
      <c r="L29" s="37">
        <v>378.4</v>
      </c>
      <c r="M29" s="37">
        <v>544.5</v>
      </c>
      <c r="N29" s="37">
        <f t="shared" si="1"/>
        <v>4145.608333333334</v>
      </c>
      <c r="O29" s="26"/>
      <c r="P29" s="26"/>
    </row>
    <row r="30" spans="1:16" ht="12.75">
      <c r="A30" s="36">
        <v>2004</v>
      </c>
      <c r="B30" s="37">
        <v>830.8</v>
      </c>
      <c r="C30" s="37">
        <v>647.6</v>
      </c>
      <c r="D30" s="37">
        <v>603</v>
      </c>
      <c r="E30" s="37">
        <v>403.4</v>
      </c>
      <c r="F30" s="37">
        <v>291.4</v>
      </c>
      <c r="G30" s="37">
        <v>134.1</v>
      </c>
      <c r="H30" s="37">
        <v>35.81666666666666</v>
      </c>
      <c r="I30" s="37">
        <v>14.625</v>
      </c>
      <c r="J30" s="37">
        <v>107.3</v>
      </c>
      <c r="K30" s="37">
        <v>225.6</v>
      </c>
      <c r="L30" s="37">
        <v>426</v>
      </c>
      <c r="M30" s="37">
        <v>575.8</v>
      </c>
      <c r="N30" s="37">
        <f t="shared" si="1"/>
        <v>4295.441666666667</v>
      </c>
      <c r="O30" s="26"/>
      <c r="P30" s="26"/>
    </row>
    <row r="31" spans="1:16" ht="12.75">
      <c r="A31" s="36">
        <v>2005</v>
      </c>
      <c r="B31" s="37">
        <v>774.9</v>
      </c>
      <c r="C31" s="37">
        <v>601.8</v>
      </c>
      <c r="D31" s="37">
        <v>573.3</v>
      </c>
      <c r="E31" s="37">
        <v>396.2</v>
      </c>
      <c r="F31" s="37">
        <v>309.7</v>
      </c>
      <c r="G31" s="37">
        <v>105.3</v>
      </c>
      <c r="H31" s="37">
        <v>23.225</v>
      </c>
      <c r="I31" s="37">
        <v>4.658333333333324</v>
      </c>
      <c r="J31" s="37">
        <v>45.1</v>
      </c>
      <c r="K31" s="37">
        <v>193.4</v>
      </c>
      <c r="L31" s="37">
        <v>350.1</v>
      </c>
      <c r="M31" s="37">
        <v>558.2</v>
      </c>
      <c r="N31" s="37">
        <f t="shared" si="1"/>
        <v>3935.883333333333</v>
      </c>
      <c r="O31" s="26"/>
      <c r="P31" s="26"/>
    </row>
    <row r="32" spans="1:16" ht="12.75">
      <c r="A32" s="36">
        <v>2006</v>
      </c>
      <c r="B32" s="37">
        <v>564</v>
      </c>
      <c r="C32" s="37">
        <v>595.05</v>
      </c>
      <c r="D32" s="37">
        <v>518.4</v>
      </c>
      <c r="E32" s="37">
        <v>354.5</v>
      </c>
      <c r="F32" s="37">
        <v>208.5</v>
      </c>
      <c r="G32" s="37">
        <v>84.4</v>
      </c>
      <c r="H32" s="37">
        <v>5.8458333333333385</v>
      </c>
      <c r="I32" s="37">
        <v>22.6875</v>
      </c>
      <c r="J32" s="37">
        <v>59.3</v>
      </c>
      <c r="K32" s="37">
        <v>221.9</v>
      </c>
      <c r="L32" s="37">
        <v>328.9</v>
      </c>
      <c r="M32" s="37">
        <v>504.3</v>
      </c>
      <c r="N32" s="37">
        <f t="shared" si="1"/>
        <v>3467.7833333333338</v>
      </c>
      <c r="O32" s="26"/>
      <c r="P32" s="26"/>
    </row>
    <row r="33" spans="1:16" ht="12.75">
      <c r="A33" s="36">
        <v>2007</v>
      </c>
      <c r="B33" s="37">
        <v>653.8</v>
      </c>
      <c r="C33" s="37">
        <v>654.6</v>
      </c>
      <c r="D33" s="37">
        <v>565.7</v>
      </c>
      <c r="E33" s="37">
        <v>423.4</v>
      </c>
      <c r="F33" s="37">
        <v>271.8</v>
      </c>
      <c r="G33" s="37">
        <v>110.5</v>
      </c>
      <c r="H33" s="37">
        <v>34.870833333333316</v>
      </c>
      <c r="I33" s="37">
        <v>54.26212121212121</v>
      </c>
      <c r="J33" s="37">
        <v>87.3</v>
      </c>
      <c r="K33" s="37">
        <v>216.9</v>
      </c>
      <c r="L33" s="37">
        <v>419.9</v>
      </c>
      <c r="M33" s="37">
        <v>657.8</v>
      </c>
      <c r="N33" s="37">
        <f t="shared" si="1"/>
        <v>4150.832954545455</v>
      </c>
      <c r="O33" s="26"/>
      <c r="P33" s="26"/>
    </row>
    <row r="34" spans="1:16" ht="12.75">
      <c r="A34" s="36">
        <v>2008</v>
      </c>
      <c r="B34" s="37">
        <v>634.2</v>
      </c>
      <c r="C34" s="37">
        <v>600.4</v>
      </c>
      <c r="D34" s="37">
        <v>607.5</v>
      </c>
      <c r="E34" s="37">
        <v>380.4</v>
      </c>
      <c r="F34" s="37">
        <v>279.5</v>
      </c>
      <c r="G34" s="37">
        <v>128.4</v>
      </c>
      <c r="H34" s="37">
        <v>18.733333333333334</v>
      </c>
      <c r="I34" s="37">
        <v>27.7125</v>
      </c>
      <c r="J34" s="37">
        <v>104.9</v>
      </c>
      <c r="K34" s="37">
        <v>257.2</v>
      </c>
      <c r="L34" s="37">
        <v>402.1</v>
      </c>
      <c r="M34" s="37">
        <v>561.4</v>
      </c>
      <c r="N34" s="37">
        <f t="shared" si="1"/>
        <v>4002.445833333333</v>
      </c>
      <c r="O34" s="26"/>
      <c r="P34" s="26"/>
    </row>
    <row r="35" spans="1:16" ht="12.75">
      <c r="A35" s="36">
        <v>2009</v>
      </c>
      <c r="B35" s="37">
        <v>741.2</v>
      </c>
      <c r="C35" s="37">
        <v>596.3</v>
      </c>
      <c r="D35" s="37">
        <v>578</v>
      </c>
      <c r="E35" s="37">
        <v>385.3</v>
      </c>
      <c r="F35" s="37">
        <v>266.9</v>
      </c>
      <c r="G35" s="37">
        <v>139.5</v>
      </c>
      <c r="H35" s="37">
        <v>77.68442028985507</v>
      </c>
      <c r="I35" s="37">
        <v>32.94166666666668</v>
      </c>
      <c r="J35" s="37">
        <v>117.6</v>
      </c>
      <c r="K35" s="37">
        <v>312.8</v>
      </c>
      <c r="L35" s="37">
        <v>358</v>
      </c>
      <c r="M35" s="37">
        <v>600.9</v>
      </c>
      <c r="N35" s="37">
        <f t="shared" si="1"/>
        <v>4207.126086956522</v>
      </c>
      <c r="O35" s="26"/>
      <c r="P35" s="26"/>
    </row>
    <row r="36" spans="1:16" ht="12.75">
      <c r="A36" s="36">
        <v>2010</v>
      </c>
      <c r="B36" s="37">
        <v>652.1</v>
      </c>
      <c r="C36" s="37">
        <v>564.4</v>
      </c>
      <c r="D36" s="37">
        <v>479.4</v>
      </c>
      <c r="E36" s="37">
        <v>333.4</v>
      </c>
      <c r="F36" s="37">
        <v>215.3</v>
      </c>
      <c r="G36" s="37">
        <v>118.4</v>
      </c>
      <c r="H36" s="37">
        <v>3.65</v>
      </c>
      <c r="I36" s="37">
        <v>4.4</v>
      </c>
      <c r="J36" s="37">
        <v>63.3</v>
      </c>
      <c r="K36" s="37">
        <v>235.8</v>
      </c>
      <c r="L36" s="37">
        <v>375.9</v>
      </c>
      <c r="M36" s="37">
        <v>486</v>
      </c>
      <c r="N36" s="37">
        <f t="shared" si="1"/>
        <v>3532.050000000001</v>
      </c>
      <c r="O36" s="26"/>
      <c r="P36" s="26"/>
    </row>
    <row r="37" spans="1:17" ht="12.75">
      <c r="A37" s="36">
        <v>2011</v>
      </c>
      <c r="B37" s="37">
        <v>642.15</v>
      </c>
      <c r="C37" s="37">
        <v>598.2</v>
      </c>
      <c r="D37" s="37">
        <v>548.1</v>
      </c>
      <c r="E37" s="37">
        <v>381.5</v>
      </c>
      <c r="F37" s="37">
        <v>261</v>
      </c>
      <c r="G37" s="37">
        <v>138.3</v>
      </c>
      <c r="H37" s="37">
        <v>22.7</v>
      </c>
      <c r="I37" s="37">
        <v>10.95</v>
      </c>
      <c r="J37" s="37">
        <v>65.30000000000001</v>
      </c>
      <c r="K37" s="37">
        <v>203.7</v>
      </c>
      <c r="L37" s="37">
        <v>349.24999999999994</v>
      </c>
      <c r="M37" s="38">
        <v>569.89</v>
      </c>
      <c r="N37" s="37">
        <f t="shared" si="1"/>
        <v>3791.0399999999995</v>
      </c>
      <c r="O37" s="26"/>
      <c r="P37" s="26"/>
      <c r="Q37" s="26"/>
    </row>
    <row r="38" spans="11:15" ht="12.75">
      <c r="K38" s="3"/>
      <c r="L38" s="32" t="s">
        <v>56</v>
      </c>
      <c r="M38" s="33"/>
      <c r="N38" s="34">
        <f>AVERAGE(N28:N37)</f>
        <v>3960.369487483531</v>
      </c>
      <c r="O38" s="3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  <ignoredErrors>
    <ignoredError sqref="N7:N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af083</dc:creator>
  <cp:keywords/>
  <dc:description/>
  <cp:lastModifiedBy>STAPLETON, VICTORIA</cp:lastModifiedBy>
  <cp:lastPrinted>2012-06-23T14:04:16Z</cp:lastPrinted>
  <dcterms:created xsi:type="dcterms:W3CDTF">2011-06-02T17:08:41Z</dcterms:created>
  <dcterms:modified xsi:type="dcterms:W3CDTF">2012-06-23T14:18:35Z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R_Responder">
    <vt:lpwstr>15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IR_Status">
    <vt:lpwstr>20</vt:lpwstr>
  </property>
  <property fmtid="{D5CDD505-2E9C-101B-9397-08002B2CF9AE}" pid="5" name="MetadataSecurityLog">
    <vt:lpwstr>&lt;Log Date="-8588610354717829301" Reason="BulkUpdate" Error=""&gt;&lt;Rule Message="" Name="Admin" /&gt;&lt;/Log&gt;</vt:lpwstr>
  </property>
  <property fmtid="{D5CDD505-2E9C-101B-9397-08002B2CF9AE}" pid="6" name="IR_Requester">
    <vt:lpwstr>20</vt:lpwstr>
  </property>
  <property fmtid="{D5CDD505-2E9C-101B-9397-08002B2CF9AE}" pid="7" name="display_urn:schemas-microsoft-com:office:office#IR_Owner">
    <vt:lpwstr>JENNEX, KERRY</vt:lpwstr>
  </property>
  <property fmtid="{D5CDD505-2E9C-101B-9397-08002B2CF9AE}" pid="8" name="IR_Context">
    <vt:lpwstr>34</vt:lpwstr>
  </property>
  <property fmtid="{D5CDD505-2E9C-101B-9397-08002B2CF9AE}" pid="9" name="display_urn:schemas-microsoft-com:office:office#IR_Writer">
    <vt:lpwstr>MACDOUGALL, RON</vt:lpwstr>
  </property>
  <property fmtid="{D5CDD505-2E9C-101B-9397-08002B2CF9AE}" pid="10" name="IR_Writer">
    <vt:lpwstr>56</vt:lpwstr>
  </property>
  <property fmtid="{D5CDD505-2E9C-101B-9397-08002B2CF9AE}" pid="11" name="IR_Subtopic">
    <vt:lpwstr>0</vt:lpwstr>
  </property>
  <property fmtid="{D5CDD505-2E9C-101B-9397-08002B2CF9AE}" pid="12" name="IR_Received_Date">
    <vt:lpwstr>2012-06-11T00:00:00Z</vt:lpwstr>
  </property>
  <property fmtid="{D5CDD505-2E9C-101B-9397-08002B2CF9AE}" pid="13" name="IR_Filing_Date">
    <vt:lpwstr>2012-06-25T00:00:00Z</vt:lpwstr>
  </property>
  <property fmtid="{D5CDD505-2E9C-101B-9397-08002B2CF9AE}" pid="14" name="display_urn:schemas-microsoft-com:office:office#IR_Witness">
    <vt:lpwstr>MCADAM, ROBIN</vt:lpwstr>
  </property>
  <property fmtid="{D5CDD505-2E9C-101B-9397-08002B2CF9AE}" pid="15" name="IR_Review_Sort">
    <vt:lpwstr>Synapse IR 001-025</vt:lpwstr>
  </property>
  <property fmtid="{D5CDD505-2E9C-101B-9397-08002B2CF9AE}" pid="16" name="ContentType">
    <vt:lpwstr>Document</vt:lpwstr>
  </property>
  <property fmtid="{D5CDD505-2E9C-101B-9397-08002B2CF9AE}" pid="17" name="IR_Owner">
    <vt:lpwstr>93</vt:lpwstr>
  </property>
  <property fmtid="{D5CDD505-2E9C-101B-9397-08002B2CF9AE}" pid="18" name="IR_Witness">
    <vt:lpwstr>139;#MCADAM, ROBIN</vt:lpwstr>
  </property>
  <property fmtid="{D5CDD505-2E9C-101B-9397-08002B2CF9AE}" pid="19" name="IR_Description_Field">
    <vt:lpwstr/>
  </property>
  <property fmtid="{D5CDD505-2E9C-101B-9397-08002B2CF9AE}" pid="20" name="Order">
    <vt:lpwstr>123600.000000000</vt:lpwstr>
  </property>
  <property fmtid="{D5CDD505-2E9C-101B-9397-08002B2CF9AE}" pid="21" name="ContentTypeId">
    <vt:lpwstr>0x01010057B90F1B5607C74BB9C830BB25E50669</vt:lpwstr>
  </property>
</Properties>
</file>