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5370" tabRatio="877" activeTab="0"/>
  </bookViews>
  <sheets>
    <sheet name="Exh 9c" sheetId="1" r:id="rId1"/>
  </sheets>
  <definedNames>
    <definedName name="\O">#REF!</definedName>
    <definedName name="a_transfer">#REF!</definedName>
    <definedName name="DATA">#REF!</definedName>
    <definedName name="DLGPRMODEMAND">#REF!</definedName>
    <definedName name="DLGPRMODMD_IN">#REF!</definedName>
    <definedName name="DLGPRMODMD_OK">#REF!</definedName>
    <definedName name="DLGPRMODMD_OUT">#REF!</definedName>
    <definedName name="DLGPRREPORT">#REF!</definedName>
    <definedName name="DLGPRREPORT_IN">#REF!</definedName>
    <definedName name="DLGPRREPORT_OK">#REF!</definedName>
    <definedName name="DLGPRREPORT_OUT">#REF!</definedName>
    <definedName name="DLGPRSUMARY_OUT">#REF!</definedName>
    <definedName name="DLGPRSUMMARY">#REF!</definedName>
    <definedName name="DLGPRSUMMARY_IN">#REF!</definedName>
    <definedName name="DLGPRSUMMARY_OK">#REF!</definedName>
    <definedName name="EX9AANNUAL">#REF!</definedName>
    <definedName name="EX9AAPRIL">#REF!</definedName>
    <definedName name="EX9AAUGUST">#REF!</definedName>
    <definedName name="EX9ADECEMBER">#REF!</definedName>
    <definedName name="EX9AFEBRUARY">#REF!</definedName>
    <definedName name="EX9AJANUARY">#REF!</definedName>
    <definedName name="EX9AJULY">#REF!</definedName>
    <definedName name="EX9AJUNE">#REF!</definedName>
    <definedName name="EX9AMARCH">#REF!</definedName>
    <definedName name="EX9AMAY">#REF!</definedName>
    <definedName name="EX9ANOVEMBER">#REF!</definedName>
    <definedName name="EX9AOCTOBER">#REF!</definedName>
    <definedName name="EX9ASEPTEMBER">#REF!</definedName>
    <definedName name="EXH1">#REF!</definedName>
    <definedName name="EXH2">#REF!</definedName>
    <definedName name="EXH2A">#REF!</definedName>
    <definedName name="EXH2B">#REF!</definedName>
    <definedName name="EXH3">#REF!</definedName>
    <definedName name="EXH3_1">#REF!</definedName>
    <definedName name="EXH3A">#REF!</definedName>
    <definedName name="EXH3B">#REF!</definedName>
    <definedName name="EXH3C">#REF!</definedName>
    <definedName name="EXH3D">#REF!</definedName>
    <definedName name="EXH3E">#REF!</definedName>
    <definedName name="EXH3F">#REF!</definedName>
    <definedName name="EXH4">#REF!</definedName>
    <definedName name="EXH4A">#REF!</definedName>
    <definedName name="EXH5">#REF!</definedName>
    <definedName name="EXH6">#REF!</definedName>
    <definedName name="EXH6A">#REF!</definedName>
    <definedName name="EXH6B">#REF!</definedName>
    <definedName name="EXH6C">#REF!</definedName>
    <definedName name="EXH6D">#REF!</definedName>
    <definedName name="EXH7">#REF!</definedName>
    <definedName name="EXH8A">#REF!</definedName>
    <definedName name="EXH8B">#REF!</definedName>
    <definedName name="EXH9A">#REF!</definedName>
    <definedName name="EXH9B">#REF!</definedName>
    <definedName name="EXH9C">'Exh 9c'!$A$1:$N$71</definedName>
    <definedName name="GENERAL">#REF!</definedName>
    <definedName name="GENERAL1">#REF!</definedName>
    <definedName name="INDEX">#REF!</definedName>
    <definedName name="INPUT">#REF!</definedName>
    <definedName name="INTERRUPTIBLE">#REF!</definedName>
    <definedName name="INTERRUPTIBLE1">#REF!</definedName>
    <definedName name="LARGEGENERAL">#REF!</definedName>
    <definedName name="LARGEGENERAL1">#REF!</definedName>
    <definedName name="LARGEINDUST1">#REF!</definedName>
    <definedName name="LARGEINDUSTRIAL">#REF!</definedName>
    <definedName name="MEDIUMINDUST">#REF!</definedName>
    <definedName name="MEDIUMINDUST1">#REF!</definedName>
    <definedName name="MENUINSERT">#REF!</definedName>
    <definedName name="MENUMACROSRANGE">#REF!</definedName>
    <definedName name="MUNICIPAL">#REF!</definedName>
    <definedName name="MUNICIPAL1">#REF!</definedName>
    <definedName name="PRANNUAL">#REF!</definedName>
    <definedName name="PRAPRIL">#REF!</definedName>
    <definedName name="PRAUGUST">#REF!</definedName>
    <definedName name="PRCOSTSUMMARY">#REF!</definedName>
    <definedName name="PRDATA">#REF!</definedName>
    <definedName name="PRDECEMBER">#REF!</definedName>
    <definedName name="PREXH1">#REF!</definedName>
    <definedName name="PREXH2">#REF!</definedName>
    <definedName name="PREXH2A">#REF!</definedName>
    <definedName name="PREXH2B">#REF!</definedName>
    <definedName name="PREXH3">#REF!</definedName>
    <definedName name="PREXH3_1">#REF!</definedName>
    <definedName name="PREXH3A">#REF!</definedName>
    <definedName name="PREXH3B">#REF!</definedName>
    <definedName name="PREXH3C">#REF!</definedName>
    <definedName name="PREXH3D">#REF!</definedName>
    <definedName name="PREXH3E">#REF!</definedName>
    <definedName name="PREXH3F">#REF!</definedName>
    <definedName name="PREXH4">#REF!</definedName>
    <definedName name="PREXH4A">#REF!</definedName>
    <definedName name="PREXH5">#REF!</definedName>
    <definedName name="PREXH6">#REF!</definedName>
    <definedName name="PREXH6A">#REF!</definedName>
    <definedName name="PREXH6B">#REF!</definedName>
    <definedName name="PREXH6C">#REF!</definedName>
    <definedName name="PREXH6D">#REF!</definedName>
    <definedName name="PREXH7">#REF!</definedName>
    <definedName name="PREXH8A">#REF!</definedName>
    <definedName name="PREXH8B">#REF!</definedName>
    <definedName name="PREXH9A">#REF!</definedName>
    <definedName name="PREXH9B">#REF!</definedName>
    <definedName name="PREXH9C">#REF!</definedName>
    <definedName name="PRFEBRUARY">#REF!</definedName>
    <definedName name="PRGENERAL">#REF!</definedName>
    <definedName name="PRGENERAL1">#REF!</definedName>
    <definedName name="_xlnm.Print_Area" localSheetId="0">'Exh 9c'!$A$1:$O$88</definedName>
    <definedName name="PRINTERRUPT1">#REF!</definedName>
    <definedName name="PRINTERRUPTIBLE">#REF!</definedName>
    <definedName name="PRJANUARY">#REF!</definedName>
    <definedName name="PRJULY">#REF!</definedName>
    <definedName name="PRJUNE">#REF!</definedName>
    <definedName name="PRLARGEGENERAL">#REF!</definedName>
    <definedName name="PRLARGEGENERAL1">#REF!</definedName>
    <definedName name="PRLARGEINDUST">#REF!</definedName>
    <definedName name="PRLARGEINDUST1">#REF!</definedName>
    <definedName name="PRMARCH">#REF!</definedName>
    <definedName name="PRMAY">#REF!</definedName>
    <definedName name="PRMEDIUMINDUST">#REF!</definedName>
    <definedName name="PRMEDIUMINDUST1">#REF!</definedName>
    <definedName name="PRMONTHLYDEMAND">#REF!</definedName>
    <definedName name="PRMUNICIPAL">#REF!</definedName>
    <definedName name="PRMUNICIPAL1">#REF!</definedName>
    <definedName name="PRNOVEMBER">#REF!</definedName>
    <definedName name="PROCTOBER">#REF!</definedName>
    <definedName name="PRREPORT">#REF!</definedName>
    <definedName name="PRRESIDENTIAL1">#REF!</definedName>
    <definedName name="PRRESIDENTIAL1R">#REF!</definedName>
    <definedName name="PRRESIDENTIAL2">#REF!</definedName>
    <definedName name="PRRESIDENTIAL2R">#REF!</definedName>
    <definedName name="PRRESIDENTIAL3">#REF!</definedName>
    <definedName name="PRRESIDENTIAL3R">#REF!</definedName>
    <definedName name="PRSEPTEMBER">#REF!</definedName>
    <definedName name="PRSMALLGENERAL">#REF!</definedName>
    <definedName name="PRSMALLGENERAL1">#REF!</definedName>
    <definedName name="PRSMALLINDUST">#REF!</definedName>
    <definedName name="PRSMALLINDUST1">#REF!</definedName>
    <definedName name="PRSUB">#REF!</definedName>
    <definedName name="PRSUMMARY">#REF!</definedName>
    <definedName name="PRUNMETERED">#REF!</definedName>
    <definedName name="PRUNMETERED1">#REF!</definedName>
    <definedName name="RESIDENTIAL1">#REF!</definedName>
    <definedName name="RESIDENTIAL1A">#REF!</definedName>
    <definedName name="SMALLGENERAL">#REF!</definedName>
    <definedName name="SMALLGENERAL1">#REF!</definedName>
    <definedName name="SMALLINDUST1">#REF!</definedName>
    <definedName name="SMALLINDUSTRIAL">#REF!</definedName>
    <definedName name="UNMETERED">#REF!</definedName>
    <definedName name="UNMETERED1">#REF!</definedName>
  </definedNames>
  <calcPr fullCalcOnLoad="1"/>
</workbook>
</file>

<file path=xl/sharedStrings.xml><?xml version="1.0" encoding="utf-8"?>
<sst xmlns="http://schemas.openxmlformats.org/spreadsheetml/2006/main" count="94" uniqueCount="68">
  <si>
    <t>(11)</t>
  </si>
  <si>
    <t>DOMESTIC</t>
  </si>
  <si>
    <t>GENERAL</t>
  </si>
  <si>
    <t>MUNICIPAL</t>
  </si>
  <si>
    <t>UNMETERED</t>
  </si>
  <si>
    <t>(1)</t>
  </si>
  <si>
    <t>(2)</t>
  </si>
  <si>
    <t>(3)</t>
  </si>
  <si>
    <t>(4)</t>
  </si>
  <si>
    <t>(5)</t>
  </si>
  <si>
    <t>(6)</t>
  </si>
  <si>
    <t>(7)</t>
  </si>
  <si>
    <t>COMPANY</t>
  </si>
  <si>
    <t xml:space="preserve"> (8)</t>
  </si>
  <si>
    <t xml:space="preserve"> TOTAL </t>
  </si>
  <si>
    <t/>
  </si>
  <si>
    <t>SMALL</t>
  </si>
  <si>
    <t>MEDIUM</t>
  </si>
  <si>
    <t>LARGE</t>
  </si>
  <si>
    <t>(10)</t>
  </si>
  <si>
    <t>DETAIL OF MONTHLY CLASS SYSTEM COINCIDENT KW DEMAND</t>
  </si>
  <si>
    <t>EXHIBIT 9C</t>
  </si>
  <si>
    <t>(12)</t>
  </si>
  <si>
    <t>(13)</t>
  </si>
  <si>
    <t>(14)</t>
  </si>
  <si>
    <t>MERSEY</t>
  </si>
  <si>
    <t>REAL TIME</t>
  </si>
  <si>
    <t>MONTH</t>
  </si>
  <si>
    <t>SYSTEM</t>
  </si>
  <si>
    <t>GRLF</t>
  </si>
  <si>
    <t>PRICING</t>
  </si>
  <si>
    <t>( 1) JANUARY</t>
  </si>
  <si>
    <t>( 2) FEBRUARY</t>
  </si>
  <si>
    <t>( 3) MARCH</t>
  </si>
  <si>
    <t>( 4) APRIL</t>
  </si>
  <si>
    <t>( 5) MAY</t>
  </si>
  <si>
    <t>( 6) JUNE</t>
  </si>
  <si>
    <t>( 7) JULY</t>
  </si>
  <si>
    <t>( 8) AUGUST</t>
  </si>
  <si>
    <t>( 9) SEPTEMBER</t>
  </si>
  <si>
    <t>(10) OCTOBER</t>
  </si>
  <si>
    <t>(11) NOVEMBER</t>
  </si>
  <si>
    <t>(12) DECEMBER</t>
  </si>
  <si>
    <t>(13) TOT. SUMMED DMD.</t>
  </si>
  <si>
    <t>(14) 3  C/P DEMANDS</t>
  </si>
  <si>
    <t>(15)</t>
  </si>
  <si>
    <t>INDUST.</t>
  </si>
  <si>
    <t>NOVA SCOTIA POWER INC.</t>
  </si>
  <si>
    <t>LRT</t>
  </si>
  <si>
    <t>FOR THE YEAR ENDING DECEMBER 31, 2014</t>
  </si>
  <si>
    <t>Small General</t>
  </si>
  <si>
    <t>General</t>
  </si>
  <si>
    <t>Large General</t>
  </si>
  <si>
    <t>Small Industrial</t>
  </si>
  <si>
    <t>Medium Industrial</t>
  </si>
  <si>
    <t>Unmetered</t>
  </si>
  <si>
    <t>Classes</t>
  </si>
  <si>
    <t>Jan, Feb, Dec</t>
  </si>
  <si>
    <t>Mar, Apr</t>
  </si>
  <si>
    <t>Oct, Nov</t>
  </si>
  <si>
    <t>Domestic</t>
  </si>
  <si>
    <t>May, June</t>
  </si>
  <si>
    <t xml:space="preserve"> Jul, Aug, Sep</t>
  </si>
  <si>
    <t>Jul, Aug, Sep</t>
  </si>
  <si>
    <t>(14) 3  C/P AVE DEMANDS</t>
  </si>
  <si>
    <t>Large Industrial Firm</t>
  </si>
  <si>
    <t xml:space="preserve">RATIOS OF AVERAGE OF 3 WINTER MONTH COINCIDENT PEAKS TO AVERAGE SEASONAL COINCIDENT PEAKS </t>
  </si>
  <si>
    <t>RATIOS OF AVERAGE OF 3 WINTER MONTH COINCIDENT PEAKS TO MONTHLY COINCIDENT PEAKS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</si>
</sst>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%"/>
    <numFmt numFmtId="174" formatCode="&quot;$&quot;#,##0"/>
    <numFmt numFmtId="175" formatCode="&quot;$&quot;#,##0.00"/>
    <numFmt numFmtId="176" formatCode="#,##0.0"/>
    <numFmt numFmtId="177" formatCode="#,##0.000"/>
    <numFmt numFmtId="178" formatCode="&quot;$&quot;#,##0.000"/>
    <numFmt numFmtId="179" formatCode="0.0%"/>
    <numFmt numFmtId="180" formatCode="#,##0.0_);\(#,##0.0\)"/>
    <numFmt numFmtId="181" formatCode="#,##0.000_);\(#,##0.000\)"/>
    <numFmt numFmtId="182" formatCode="&quot;$&quot;#,##0.000_);\(&quot;$&quot;#,##0.000\)"/>
    <numFmt numFmtId="183" formatCode="&quot;$&quot;#,##0.0_);\(&quot;$&quot;#,##0.0\)"/>
    <numFmt numFmtId="184" formatCode="\ \ @\ \ "/>
    <numFmt numFmtId="185" formatCode="_(#,##0.0&quot;%&quot;_);\(#,##0.0&quot;%&quot;\);_(0.0&quot;%&quot;_)"/>
    <numFmt numFmtId="186" formatCode="&quot;$&quot;#,##0_);&quot;$&quot;\(#,##0\);&quot;$&quot;0_);@"/>
    <numFmt numFmtId="187" formatCode="&quot;$&quot;#,##0.00_);&quot;$&quot;\(#,##0.00\);&quot;$&quot;0.00_);@"/>
    <numFmt numFmtId="188" formatCode="0.0;\(0.0\);0.0"/>
    <numFmt numFmtId="189" formatCode="##0.00"/>
    <numFmt numFmtId="190" formatCode="#,##0.0&quot;%&quot;_);\(#,##0.0&quot;%&quot;\);0.0&quot;%&quot;_)"/>
    <numFmt numFmtId="191" formatCode="_(#,##0.00\ \x_);\(#,##0.00\ \x\);0.00\ \x_)"/>
    <numFmt numFmtId="192" formatCode="0.0000000000"/>
    <numFmt numFmtId="193" formatCode="_(#,##0%_);\(#,##0%\);_(0%_)"/>
    <numFmt numFmtId="194" formatCode="_(#,##0.00%_);\(#,##0.00%\);_(0.00%_)"/>
    <numFmt numFmtId="195" formatCode="_(#,##0.0%_);\(#,##0.0%\);_(0.0%_)"/>
    <numFmt numFmtId="196" formatCode="#,##0.0%_);\(#,##0.0%\);0.0%_)"/>
    <numFmt numFmtId="197" formatCode="#,##0_);\(#,##0\);0_)"/>
    <numFmt numFmtId="198" formatCode="#,##0.0_);\(#,##0.0\);0.0_)"/>
    <numFmt numFmtId="199" formatCode="#,##0.00_);\(#,##0.00\);0.00_)"/>
    <numFmt numFmtId="200" formatCode="#,##0.000_);\(#,##0.000\);0.000_)"/>
    <numFmt numFmtId="201" formatCode="#,##0.0000_);\(#,##0.0000\);0.0000_)"/>
    <numFmt numFmtId="202" formatCode="#,##0_);\(#,##0\);0_);@"/>
    <numFmt numFmtId="203" formatCode="* _(#,##0.0_);* \(#,##0.0\);* _(0.0_);* @_)"/>
    <numFmt numFmtId="204" formatCode="_(* #,##0.000_);_(* \(#,##0.000\);_(* &quot;-&quot;_);_(@_)"/>
    <numFmt numFmtId="205" formatCode="0.000"/>
    <numFmt numFmtId="206" formatCode="_(* #,##0_);_(* \(#,##0\);_(* &quot;-&quot;??_);_(@_)"/>
    <numFmt numFmtId="207" formatCode="_(* #,##0.00000_);_(* \(#,##0.00000\);_(* &quot;-&quot;??_);_(@_)"/>
    <numFmt numFmtId="208" formatCode="_(* #,##0.0_);_(* \(#,##0.0\);_(* &quot;-&quot;??_);_(@_)"/>
    <numFmt numFmtId="209" formatCode="###0\);\(###0\)"/>
    <numFmt numFmtId="210" formatCode="0.0000"/>
    <numFmt numFmtId="211" formatCode="#,##0.0000"/>
    <numFmt numFmtId="212" formatCode="0.0"/>
    <numFmt numFmtId="213" formatCode="&quot;$&quot;#,##0.0"/>
    <numFmt numFmtId="214" formatCode="_(* #,##0.000_);_(* \(#,##0.000\);_(* &quot;-&quot;??_);_(@_)"/>
    <numFmt numFmtId="215" formatCode="_-* #,##0.000_-;\-* #,##0.000_-;_-* &quot;-&quot;???_-;_-@_-"/>
    <numFmt numFmtId="216" formatCode="_-* #,##0.000_-;\-* #,##0.000_-;_-* &quot;-&quot;??_-;_-@_-"/>
    <numFmt numFmtId="217" formatCode="_-* #,##0.0000_-;\-* #,##0.0000_-;_-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;\-#,##0.0"/>
  </numFmts>
  <fonts count="6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color indexed="39"/>
      <name val="Arial"/>
      <family val="2"/>
    </font>
    <font>
      <sz val="10"/>
      <color indexed="17"/>
      <name val="Arial"/>
      <family val="2"/>
    </font>
    <font>
      <b/>
      <sz val="9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 style="dashed">
        <color indexed="9"/>
      </right>
      <top>
        <color indexed="63"/>
      </top>
      <bottom style="dashed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84" fontId="11" fillId="26" borderId="0" applyNumberFormat="0" applyFill="0" applyBorder="0" applyAlignment="0" applyProtection="0"/>
    <xf numFmtId="0" fontId="12" fillId="0" borderId="0" applyNumberFormat="0" applyAlignment="0">
      <protection/>
    </xf>
    <xf numFmtId="0" fontId="48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13" fillId="30" borderId="0" applyFill="0" applyBorder="0" applyAlignment="0" applyProtection="0"/>
    <xf numFmtId="186" fontId="13" fillId="0" borderId="0" applyFill="0" applyBorder="0" applyAlignment="0" applyProtection="0"/>
    <xf numFmtId="186" fontId="13" fillId="0" borderId="0" applyFill="0" applyBorder="0" applyAlignment="0">
      <protection/>
    </xf>
    <xf numFmtId="187" fontId="13" fillId="0" borderId="0" applyFill="0" applyBorder="0" applyAlignment="0">
      <protection/>
    </xf>
    <xf numFmtId="188" fontId="13" fillId="0" borderId="0" applyFill="0" applyBorder="0" applyAlignment="0">
      <protection/>
    </xf>
    <xf numFmtId="179" fontId="14" fillId="0" borderId="3" applyFill="0" applyBorder="0" applyAlignment="0"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  <xf numFmtId="38" fontId="12" fillId="26" borderId="0" applyNumberFormat="0" applyBorder="0" applyAlignment="0" applyProtection="0"/>
    <xf numFmtId="0" fontId="15" fillId="26" borderId="0">
      <alignment/>
      <protection/>
    </xf>
    <xf numFmtId="0" fontId="6" fillId="0" borderId="4" applyNumberFormat="0" applyAlignment="0" applyProtection="0"/>
    <xf numFmtId="0" fontId="6" fillId="0" borderId="4" applyNumberFormat="0" applyAlignment="0" applyProtection="0"/>
    <xf numFmtId="0" fontId="6" fillId="0" borderId="4" applyNumberFormat="0" applyAlignment="0" applyProtection="0"/>
    <xf numFmtId="0" fontId="6" fillId="0" borderId="5">
      <alignment horizontal="left" vertical="center"/>
      <protection/>
    </xf>
    <xf numFmtId="0" fontId="6" fillId="0" borderId="5">
      <alignment horizontal="left" vertical="center"/>
      <protection/>
    </xf>
    <xf numFmtId="0" fontId="6" fillId="0" borderId="5">
      <alignment horizontal="left" vertical="center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2" borderId="1" applyNumberFormat="0" applyAlignment="0" applyProtection="0"/>
    <xf numFmtId="10" fontId="12" fillId="30" borderId="9" applyNumberFormat="0" applyBorder="0" applyAlignment="0" applyProtection="0"/>
    <xf numFmtId="189" fontId="16" fillId="0" borderId="10" applyBorder="0">
      <alignment/>
      <protection locked="0"/>
    </xf>
    <xf numFmtId="190" fontId="17" fillId="33" borderId="11" applyFont="0" applyBorder="0" applyAlignment="0">
      <protection/>
    </xf>
    <xf numFmtId="190" fontId="17" fillId="33" borderId="11" applyFill="0" applyAlignment="0">
      <protection/>
    </xf>
    <xf numFmtId="0" fontId="58" fillId="0" borderId="12" applyNumberFormat="0" applyFill="0" applyAlignment="0" applyProtection="0"/>
    <xf numFmtId="191" fontId="13" fillId="0" borderId="0" applyFill="0" applyBorder="0" applyAlignment="0">
      <protection/>
    </xf>
    <xf numFmtId="0" fontId="18" fillId="0" borderId="0">
      <alignment horizontal="right"/>
      <protection/>
    </xf>
    <xf numFmtId="0" fontId="59" fillId="34" borderId="0" applyNumberFormat="0" applyBorder="0" applyAlignment="0" applyProtection="0"/>
    <xf numFmtId="0" fontId="16" fillId="0" borderId="13" applyNumberFormat="0" applyAlignment="0">
      <protection/>
    </xf>
    <xf numFmtId="19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5" borderId="14" applyNumberFormat="0" applyFont="0" applyAlignment="0" applyProtection="0"/>
    <xf numFmtId="0" fontId="60" fillId="28" borderId="15" applyNumberFormat="0" applyAlignment="0" applyProtection="0"/>
    <xf numFmtId="40" fontId="19" fillId="36" borderId="0">
      <alignment horizontal="right"/>
      <protection/>
    </xf>
    <xf numFmtId="0" fontId="20" fillId="36" borderId="0">
      <alignment horizontal="right"/>
      <protection/>
    </xf>
    <xf numFmtId="0" fontId="21" fillId="36" borderId="16">
      <alignment/>
      <protection/>
    </xf>
    <xf numFmtId="0" fontId="21" fillId="0" borderId="0" applyBorder="0">
      <alignment horizontal="centerContinuous"/>
      <protection/>
    </xf>
    <xf numFmtId="0" fontId="22" fillId="0" borderId="0" applyBorder="0">
      <alignment horizontal="centerContinuous"/>
      <protection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1" fillId="0" borderId="0" applyFont="0" applyFill="0" applyBorder="0" applyAlignment="0" applyProtection="0"/>
    <xf numFmtId="193" fontId="13" fillId="0" borderId="0" applyFill="0" applyBorder="0" applyAlignment="0">
      <protection/>
    </xf>
    <xf numFmtId="194" fontId="13" fillId="0" borderId="0" applyFill="0" applyBorder="0" applyAlignment="0">
      <protection/>
    </xf>
    <xf numFmtId="195" fontId="17" fillId="0" borderId="11">
      <alignment horizontal="right"/>
      <protection/>
    </xf>
    <xf numFmtId="195" fontId="17" fillId="0" borderId="11">
      <alignment horizontal="right"/>
      <protection/>
    </xf>
    <xf numFmtId="195" fontId="17" fillId="0" borderId="11">
      <alignment horizontal="right"/>
      <protection/>
    </xf>
    <xf numFmtId="196" fontId="17" fillId="33" borderId="11" applyFont="0" applyBorder="0" applyAlignment="0">
      <protection/>
    </xf>
    <xf numFmtId="196" fontId="17" fillId="33" borderId="11" applyFont="0" applyBorder="0" applyAlignment="0">
      <protection/>
    </xf>
    <xf numFmtId="196" fontId="17" fillId="33" borderId="11" applyFont="0" applyBorder="0" applyAlignment="0">
      <protection/>
    </xf>
    <xf numFmtId="196" fontId="17" fillId="0" borderId="11" applyFill="0" applyAlignment="0">
      <protection/>
    </xf>
    <xf numFmtId="196" fontId="17" fillId="0" borderId="0" applyFill="0" applyAlignment="0">
      <protection/>
    </xf>
    <xf numFmtId="197" fontId="13" fillId="0" borderId="0" applyFill="0" applyBorder="0" applyAlignment="0">
      <protection/>
    </xf>
    <xf numFmtId="198" fontId="13" fillId="0" borderId="0" applyFill="0" applyBorder="0" applyAlignment="0">
      <protection/>
    </xf>
    <xf numFmtId="199" fontId="13" fillId="0" borderId="0" applyFill="0" applyBorder="0" applyAlignment="0">
      <protection/>
    </xf>
    <xf numFmtId="200" fontId="13" fillId="0" borderId="0" applyFill="0" applyBorder="0" applyAlignment="0">
      <protection/>
    </xf>
    <xf numFmtId="201" fontId="13" fillId="0" borderId="0" applyFill="0" applyBorder="0" applyAlignment="0">
      <protection/>
    </xf>
    <xf numFmtId="202" fontId="13" fillId="0" borderId="0" applyBorder="0" applyAlignment="0">
      <protection/>
    </xf>
    <xf numFmtId="197" fontId="17" fillId="0" borderId="11" applyFill="0" applyAlignment="0">
      <protection/>
    </xf>
    <xf numFmtId="197" fontId="17" fillId="0" borderId="11" applyFill="0" applyAlignment="0">
      <protection/>
    </xf>
    <xf numFmtId="197" fontId="17" fillId="0" borderId="11" applyFill="0" applyAlignment="0">
      <protection/>
    </xf>
    <xf numFmtId="37" fontId="17" fillId="0" borderId="0" applyFill="0" applyAlignment="0">
      <protection/>
    </xf>
    <xf numFmtId="37" fontId="17" fillId="0" borderId="0" applyFill="0" applyAlignment="0">
      <protection/>
    </xf>
    <xf numFmtId="37" fontId="17" fillId="0" borderId="0" applyFill="0" applyAlignment="0">
      <protection/>
    </xf>
    <xf numFmtId="203" fontId="23" fillId="0" borderId="0" applyNumberFormat="0" applyFill="0" applyBorder="0" applyAlignment="0">
      <protection/>
    </xf>
    <xf numFmtId="202" fontId="13" fillId="37" borderId="0" applyFont="0" applyBorder="0" applyAlignment="0">
      <protection/>
    </xf>
    <xf numFmtId="197" fontId="17" fillId="0" borderId="11" applyFill="0" applyBorder="0" applyAlignment="0">
      <protection locked="0"/>
    </xf>
    <xf numFmtId="0" fontId="24" fillId="0" borderId="0" applyFill="0" applyBorder="0">
      <alignment horizontal="right"/>
      <protection/>
    </xf>
    <xf numFmtId="185" fontId="13" fillId="30" borderId="0" applyFill="0" applyBorder="0" applyAlignment="0">
      <protection/>
    </xf>
    <xf numFmtId="0" fontId="25" fillId="0" borderId="0" applyNumberFormat="0" applyFont="0" applyFill="0" applyBorder="0" applyAlignment="0" applyProtection="0"/>
    <xf numFmtId="177" fontId="14" fillId="0" borderId="0">
      <alignment/>
      <protection locked="0"/>
    </xf>
    <xf numFmtId="3" fontId="5" fillId="26" borderId="17" applyFont="0" applyFill="0" applyBorder="0" applyAlignment="0" applyProtection="0"/>
    <xf numFmtId="3" fontId="5" fillId="26" borderId="17" applyFont="0" applyFill="0" applyBorder="0" applyAlignment="0" applyProtection="0"/>
    <xf numFmtId="3" fontId="5" fillId="26" borderId="17" applyFont="0" applyFill="0" applyBorder="0" applyAlignment="0" applyProtection="0"/>
    <xf numFmtId="39" fontId="5" fillId="26" borderId="17" applyFont="0" applyFill="0" applyBorder="0" applyAlignment="0" applyProtection="0"/>
    <xf numFmtId="39" fontId="5" fillId="26" borderId="17" applyFont="0" applyFill="0" applyBorder="0" applyAlignment="0" applyProtection="0"/>
    <xf numFmtId="39" fontId="5" fillId="26" borderId="17" applyFont="0" applyFill="0" applyBorder="0" applyAlignment="0" applyProtection="0"/>
    <xf numFmtId="181" fontId="5" fillId="26" borderId="17" applyFont="0" applyFill="0" applyBorder="0" applyAlignment="0" applyProtection="0"/>
    <xf numFmtId="181" fontId="5" fillId="26" borderId="17" applyFont="0" applyFill="0" applyBorder="0" applyAlignment="0" applyProtection="0"/>
    <xf numFmtId="181" fontId="5" fillId="26" borderId="17" applyFont="0" applyFill="0" applyBorder="0" applyAlignment="0" applyProtection="0"/>
    <xf numFmtId="37" fontId="5" fillId="26" borderId="18" applyFont="0" applyFill="0" applyBorder="0" applyAlignment="0" applyProtection="0"/>
    <xf numFmtId="37" fontId="5" fillId="26" borderId="18" applyFont="0" applyFill="0" applyBorder="0" applyAlignment="0" applyProtection="0"/>
    <xf numFmtId="37" fontId="5" fillId="26" borderId="18" applyFont="0" applyFill="0" applyBorder="0" applyAlignment="0" applyProtection="0"/>
    <xf numFmtId="10" fontId="5" fillId="26" borderId="17" applyFont="0" applyFill="0" applyBorder="0" applyAlignment="0" applyProtection="0"/>
    <xf numFmtId="10" fontId="5" fillId="26" borderId="17" applyFont="0" applyFill="0" applyBorder="0" applyAlignment="0" applyProtection="0"/>
    <xf numFmtId="10" fontId="5" fillId="26" borderId="17" applyFont="0" applyFill="0" applyBorder="0" applyAlignment="0" applyProtection="0"/>
    <xf numFmtId="9" fontId="5" fillId="26" borderId="17" applyFont="0" applyFill="0" applyBorder="0" applyAlignment="0" applyProtection="0"/>
    <xf numFmtId="9" fontId="5" fillId="26" borderId="17" applyFont="0" applyFill="0" applyBorder="0" applyAlignment="0" applyProtection="0"/>
    <xf numFmtId="9" fontId="5" fillId="26" borderId="17" applyFont="0" applyFill="0" applyBorder="0" applyAlignment="0" applyProtection="0"/>
    <xf numFmtId="2" fontId="5" fillId="26" borderId="17" applyFont="0" applyFill="0" applyBorder="0" applyAlignment="0" applyProtection="0"/>
    <xf numFmtId="2" fontId="5" fillId="26" borderId="17" applyFont="0" applyFill="0" applyBorder="0" applyAlignment="0" applyProtection="0"/>
    <xf numFmtId="2" fontId="5" fillId="26" borderId="17" applyFont="0" applyFill="0" applyBorder="0" applyAlignment="0" applyProtection="0"/>
    <xf numFmtId="49" fontId="13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</cellStyleXfs>
  <cellXfs count="33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90" applyNumberFormat="1" applyFont="1" applyAlignment="1">
      <alignment horizontal="centerContinuous"/>
      <protection/>
    </xf>
    <xf numFmtId="0" fontId="6" fillId="0" borderId="0" xfId="0" applyNumberFormat="1" applyFont="1" applyAlignment="1" quotePrefix="1">
      <alignment horizontal="centerContinuous"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0" fontId="6" fillId="0" borderId="0" xfId="90" applyNumberFormat="1" applyFont="1" applyAlignment="1" quotePrefix="1">
      <alignment horizontal="centerContinuous"/>
      <protection/>
    </xf>
    <xf numFmtId="37" fontId="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206" fontId="0" fillId="0" borderId="0" xfId="44" applyNumberFormat="1" applyFont="1" applyAlignment="1" applyProtection="1">
      <alignment/>
      <protection locked="0"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3" fontId="0" fillId="0" borderId="0" xfId="0" applyNumberFormat="1" applyFont="1" applyAlignment="1" applyProtection="1">
      <alignment/>
      <protection locked="0"/>
    </xf>
    <xf numFmtId="0" fontId="27" fillId="0" borderId="20" xfId="0" applyNumberFormat="1" applyFont="1" applyBorder="1" applyAlignment="1" applyProtection="1">
      <alignment vertical="center" wrapText="1"/>
      <protection locked="0"/>
    </xf>
    <xf numFmtId="0" fontId="26" fillId="0" borderId="20" xfId="0" applyNumberFormat="1" applyFont="1" applyBorder="1" applyAlignment="1" applyProtection="1">
      <alignment horizontal="justify" vertical="center" wrapText="1"/>
      <protection locked="0"/>
    </xf>
    <xf numFmtId="3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26" fillId="0" borderId="21" xfId="0" applyNumberFormat="1" applyFont="1" applyBorder="1" applyAlignment="1" applyProtection="1">
      <alignment horizontal="justify" vertical="center" wrapText="1"/>
      <protection locked="0"/>
    </xf>
    <xf numFmtId="39" fontId="26" fillId="0" borderId="21" xfId="0" applyNumberFormat="1" applyFont="1" applyBorder="1" applyAlignment="1" applyProtection="1">
      <alignment horizontal="justify" vertical="center" wrapText="1"/>
      <protection locked="0"/>
    </xf>
    <xf numFmtId="0" fontId="26" fillId="0" borderId="22" xfId="0" applyNumberFormat="1" applyFont="1" applyBorder="1" applyAlignment="1" applyProtection="1">
      <alignment horizontal="justify" vertical="center" wrapText="1"/>
      <protection locked="0"/>
    </xf>
    <xf numFmtId="2" fontId="26" fillId="0" borderId="23" xfId="0" applyNumberFormat="1" applyFont="1" applyBorder="1" applyAlignment="1" applyProtection="1">
      <alignment horizontal="justify" vertical="center" wrapText="1"/>
      <protection locked="0"/>
    </xf>
    <xf numFmtId="39" fontId="26" fillId="0" borderId="23" xfId="0" applyNumberFormat="1" applyFont="1" applyBorder="1" applyAlignment="1" applyProtection="1">
      <alignment horizontal="justify" vertical="center" wrapText="1"/>
      <protection locked="0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Note" xfId="39"/>
    <cellStyle name="active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DisplayPercent" xfId="53"/>
    <cellStyle name="Dollar" xfId="54"/>
    <cellStyle name="Dollar0Decimals" xfId="55"/>
    <cellStyle name="Dollar2Decimals" xfId="56"/>
    <cellStyle name="DriversNumber" xfId="57"/>
    <cellStyle name="DriversPercent" xfId="58"/>
    <cellStyle name="Explanatory Text" xfId="59"/>
    <cellStyle name="Followed Hyperlink" xfId="60"/>
    <cellStyle name="Good" xfId="61"/>
    <cellStyle name="Grey" xfId="62"/>
    <cellStyle name="Header" xfId="63"/>
    <cellStyle name="Header1" xfId="64"/>
    <cellStyle name="Header1 2" xfId="65"/>
    <cellStyle name="Header1 3" xfId="66"/>
    <cellStyle name="Header2" xfId="67"/>
    <cellStyle name="Header2 2" xfId="68"/>
    <cellStyle name="Header2 3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Inputs" xfId="77"/>
    <cellStyle name="ISBSPercentSS" xfId="78"/>
    <cellStyle name="ISBSPercentSSBoldwBorders" xfId="79"/>
    <cellStyle name="Linked Cell" xfId="80"/>
    <cellStyle name="Multiple" xfId="81"/>
    <cellStyle name="Name" xfId="82"/>
    <cellStyle name="Neutral" xfId="83"/>
    <cellStyle name="NewAcct" xfId="84"/>
    <cellStyle name="Normal - Style1" xfId="85"/>
    <cellStyle name="Normal 2" xfId="86"/>
    <cellStyle name="Normal 3" xfId="87"/>
    <cellStyle name="Normal 4" xfId="88"/>
    <cellStyle name="Normal 5" xfId="89"/>
    <cellStyle name="Normal_Exh 3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Percent [2]" xfId="99"/>
    <cellStyle name="Percent 2" xfId="100"/>
    <cellStyle name="Percent 3" xfId="101"/>
    <cellStyle name="Percent0Decimals" xfId="102"/>
    <cellStyle name="Percent2Decimals" xfId="103"/>
    <cellStyle name="PercentBoldwBorders" xfId="104"/>
    <cellStyle name="PercentBoldwBorders 2" xfId="105"/>
    <cellStyle name="PercentBoldwBorders 3" xfId="106"/>
    <cellStyle name="PercentSS" xfId="107"/>
    <cellStyle name="PercentSS 2" xfId="108"/>
    <cellStyle name="PercentSS 3" xfId="109"/>
    <cellStyle name="PercentSSBoldwBorders" xfId="110"/>
    <cellStyle name="PercentSSBoldwOutBorders" xfId="111"/>
    <cellStyle name="Plain0Decimals" xfId="112"/>
    <cellStyle name="Plain1Decimals" xfId="113"/>
    <cellStyle name="Plain2Decimals" xfId="114"/>
    <cellStyle name="Plain3Decimals" xfId="115"/>
    <cellStyle name="Plain4Decimals" xfId="116"/>
    <cellStyle name="PlainDollar" xfId="117"/>
    <cellStyle name="PlainDollarBoldwBorders" xfId="118"/>
    <cellStyle name="PlainDollarBoldwBorders 2" xfId="119"/>
    <cellStyle name="PlainDollarBoldwBorders 3" xfId="120"/>
    <cellStyle name="PlainDollarBoldwOutBorders" xfId="121"/>
    <cellStyle name="PlainDollarBoldwOutBorders 2" xfId="122"/>
    <cellStyle name="PlainDollarBoldwOutBorders 3" xfId="123"/>
    <cellStyle name="PlainDollardBLUndLine" xfId="124"/>
    <cellStyle name="PlainDollarSS" xfId="125"/>
    <cellStyle name="PlainDollarSSwBorders" xfId="126"/>
    <cellStyle name="PlainDollarUndLine" xfId="127"/>
    <cellStyle name="PlainPercent" xfId="128"/>
    <cellStyle name="PSChar" xfId="129"/>
    <cellStyle name="ScratchPad" xfId="130"/>
    <cellStyle name="SSComma0" xfId="131"/>
    <cellStyle name="SSComma0 2" xfId="132"/>
    <cellStyle name="SSComma0 3" xfId="133"/>
    <cellStyle name="SSComma2" xfId="134"/>
    <cellStyle name="SSComma2 2" xfId="135"/>
    <cellStyle name="SSComma2 3" xfId="136"/>
    <cellStyle name="SSDecs3" xfId="137"/>
    <cellStyle name="SSDecs3 2" xfId="138"/>
    <cellStyle name="SSDecs3 3" xfId="139"/>
    <cellStyle name="SSDflt" xfId="140"/>
    <cellStyle name="SSDflt 2" xfId="141"/>
    <cellStyle name="SSDflt 3" xfId="142"/>
    <cellStyle name="SSDfltPct" xfId="143"/>
    <cellStyle name="SSDfltPct 2" xfId="144"/>
    <cellStyle name="SSDfltPct 3" xfId="145"/>
    <cellStyle name="SSDfltPct0" xfId="146"/>
    <cellStyle name="SSDfltPct0 2" xfId="147"/>
    <cellStyle name="SSDfltPct0 3" xfId="148"/>
    <cellStyle name="SSFixed2" xfId="149"/>
    <cellStyle name="SSFixed2 2" xfId="150"/>
    <cellStyle name="SSFixed2 3" xfId="151"/>
    <cellStyle name="Text" xfId="152"/>
    <cellStyle name="Title" xfId="153"/>
    <cellStyle name="Total" xfId="154"/>
    <cellStyle name="Warning Text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O3"/>
    </sheetView>
  </sheetViews>
  <sheetFormatPr defaultColWidth="13.6640625" defaultRowHeight="15"/>
  <cols>
    <col min="1" max="1" width="24.6640625" style="1" customWidth="1"/>
    <col min="2" max="2" width="11.6640625" style="1" customWidth="1"/>
    <col min="3" max="3" width="15.4453125" style="1" customWidth="1"/>
    <col min="4" max="7" width="11.6640625" style="1" customWidth="1"/>
    <col min="8" max="8" width="9.21484375" style="1" customWidth="1"/>
    <col min="9" max="9" width="11.5546875" style="1" customWidth="1"/>
    <col min="10" max="14" width="11.6640625" style="1" customWidth="1"/>
    <col min="15" max="253" width="13.6640625" style="1" customWidth="1"/>
    <col min="254" max="16384" width="13.6640625" style="1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" t="s">
        <v>21</v>
      </c>
    </row>
    <row r="2" spans="1:15" ht="15.7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 customHeight="1">
      <c r="A4" s="32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4" ht="1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5.75">
      <c r="A7" s="2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13</v>
      </c>
      <c r="J7" s="13" t="s">
        <v>19</v>
      </c>
      <c r="K7" s="13" t="s">
        <v>0</v>
      </c>
      <c r="L7" s="13" t="s">
        <v>22</v>
      </c>
      <c r="M7" s="9" t="s">
        <v>23</v>
      </c>
      <c r="N7" s="9" t="s">
        <v>24</v>
      </c>
      <c r="O7" s="9" t="s">
        <v>45</v>
      </c>
    </row>
    <row r="8" spans="1:15" ht="15.75">
      <c r="A8" s="2"/>
      <c r="B8" s="5" t="s">
        <v>14</v>
      </c>
      <c r="C8" s="7" t="s">
        <v>15</v>
      </c>
      <c r="D8" s="5" t="s">
        <v>16</v>
      </c>
      <c r="E8" s="5" t="s">
        <v>15</v>
      </c>
      <c r="F8" s="5" t="s">
        <v>2</v>
      </c>
      <c r="G8" s="5" t="s">
        <v>16</v>
      </c>
      <c r="H8" s="5" t="s">
        <v>17</v>
      </c>
      <c r="I8" s="8" t="s">
        <v>18</v>
      </c>
      <c r="J8" s="8" t="s">
        <v>15</v>
      </c>
      <c r="K8" s="8" t="s">
        <v>15</v>
      </c>
      <c r="L8" s="8" t="s">
        <v>25</v>
      </c>
      <c r="M8" s="2" t="s">
        <v>15</v>
      </c>
      <c r="N8" s="6" t="s">
        <v>26</v>
      </c>
      <c r="O8" s="6"/>
    </row>
    <row r="9" spans="1:15" ht="15.75">
      <c r="A9" s="6" t="s">
        <v>27</v>
      </c>
      <c r="B9" s="5" t="s">
        <v>12</v>
      </c>
      <c r="C9" s="5" t="s">
        <v>1</v>
      </c>
      <c r="D9" s="5" t="s">
        <v>2</v>
      </c>
      <c r="E9" s="5" t="s">
        <v>2</v>
      </c>
      <c r="F9" s="5" t="s">
        <v>18</v>
      </c>
      <c r="G9" s="5" t="s">
        <v>46</v>
      </c>
      <c r="H9" s="5" t="s">
        <v>46</v>
      </c>
      <c r="I9" s="5" t="s">
        <v>46</v>
      </c>
      <c r="J9" s="8" t="s">
        <v>3</v>
      </c>
      <c r="K9" s="8" t="s">
        <v>4</v>
      </c>
      <c r="L9" s="8" t="s">
        <v>28</v>
      </c>
      <c r="M9" s="6" t="s">
        <v>29</v>
      </c>
      <c r="N9" s="6" t="s">
        <v>30</v>
      </c>
      <c r="O9" s="6" t="s">
        <v>48</v>
      </c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ht="15.75">
      <c r="A11" s="10" t="s">
        <v>31</v>
      </c>
      <c r="B11" s="14">
        <v>1964311.1794848507</v>
      </c>
      <c r="C11" s="14">
        <v>1104056.6251540417</v>
      </c>
      <c r="D11" s="14">
        <v>43147.27951584772</v>
      </c>
      <c r="E11" s="14">
        <v>486923.2538092849</v>
      </c>
      <c r="F11" s="14">
        <v>53306.70502199486</v>
      </c>
      <c r="G11" s="14">
        <v>41412.927695784834</v>
      </c>
      <c r="H11" s="14">
        <v>75544.41266006493</v>
      </c>
      <c r="I11" s="14">
        <v>99525.06894870955</v>
      </c>
      <c r="J11" s="14">
        <v>40866.03504113805</v>
      </c>
      <c r="K11" s="14">
        <v>19648.170590174</v>
      </c>
      <c r="L11" s="14">
        <v>0</v>
      </c>
      <c r="M11" s="14">
        <v>-119.29895218972472</v>
      </c>
      <c r="N11" s="14">
        <v>0</v>
      </c>
      <c r="O11" s="14">
        <v>0</v>
      </c>
    </row>
    <row r="12" spans="1:15" ht="15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.75">
      <c r="A13" s="10" t="s">
        <v>32</v>
      </c>
      <c r="B13" s="14">
        <v>1981598.9598106788</v>
      </c>
      <c r="C13" s="14">
        <v>1173908.0578760593</v>
      </c>
      <c r="D13" s="14">
        <v>40666.60207765453</v>
      </c>
      <c r="E13" s="14">
        <v>431735.62563192943</v>
      </c>
      <c r="F13" s="14">
        <v>52869.91765234881</v>
      </c>
      <c r="G13" s="14">
        <v>39010.5343387487</v>
      </c>
      <c r="H13" s="14">
        <v>73289.99460014132</v>
      </c>
      <c r="I13" s="14">
        <v>103535.346138095</v>
      </c>
      <c r="J13" s="14">
        <v>42021.630700035974</v>
      </c>
      <c r="K13" s="14">
        <v>24523.59973630334</v>
      </c>
      <c r="L13" s="14">
        <v>0</v>
      </c>
      <c r="M13" s="14">
        <v>37.651059362241114</v>
      </c>
      <c r="N13" s="14">
        <v>0</v>
      </c>
      <c r="O13" s="14">
        <v>0</v>
      </c>
    </row>
    <row r="14" spans="1:15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11" t="s">
        <v>33</v>
      </c>
      <c r="B15" s="17">
        <v>1703830.2232958376</v>
      </c>
      <c r="C15" s="12">
        <v>916421.2852405461</v>
      </c>
      <c r="D15" s="12">
        <v>43847.960049623056</v>
      </c>
      <c r="E15" s="12">
        <v>451054.2502507031</v>
      </c>
      <c r="F15" s="12">
        <v>54668.060999258094</v>
      </c>
      <c r="G15" s="12">
        <v>39329.71273990678</v>
      </c>
      <c r="H15" s="12">
        <v>66320.63242126447</v>
      </c>
      <c r="I15" s="12">
        <v>94790.4521250912</v>
      </c>
      <c r="J15" s="12">
        <v>34720.894570636396</v>
      </c>
      <c r="K15" s="12">
        <v>2689.1340034804075</v>
      </c>
      <c r="L15" s="12">
        <v>0</v>
      </c>
      <c r="M15" s="12">
        <v>-12.159104671867134</v>
      </c>
      <c r="N15" s="12">
        <v>0</v>
      </c>
      <c r="O15" s="12">
        <v>0</v>
      </c>
    </row>
    <row r="16" spans="1:15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">
      <c r="A17" s="11" t="s">
        <v>34</v>
      </c>
      <c r="B17" s="17">
        <v>1487478.5621455843</v>
      </c>
      <c r="C17" s="12">
        <v>828353.1022693851</v>
      </c>
      <c r="D17" s="12">
        <v>24511.20380820661</v>
      </c>
      <c r="E17" s="12">
        <v>358217.4129840571</v>
      </c>
      <c r="F17" s="12">
        <v>47825.69025691441</v>
      </c>
      <c r="G17" s="12">
        <v>33706.632089873674</v>
      </c>
      <c r="H17" s="12">
        <v>65545.53234836241</v>
      </c>
      <c r="I17" s="12">
        <v>97815.50459424389</v>
      </c>
      <c r="J17" s="12">
        <v>28440.30392767789</v>
      </c>
      <c r="K17" s="12">
        <v>2903.8883975614904</v>
      </c>
      <c r="L17" s="12">
        <v>0</v>
      </c>
      <c r="M17" s="12">
        <v>159.29146930152913</v>
      </c>
      <c r="N17" s="12">
        <v>0</v>
      </c>
      <c r="O17" s="12">
        <v>0</v>
      </c>
    </row>
    <row r="18" spans="1:15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>
      <c r="A19" s="11" t="s">
        <v>35</v>
      </c>
      <c r="B19" s="17">
        <v>1355817.0227381755</v>
      </c>
      <c r="C19" s="12">
        <v>651803.4707580212</v>
      </c>
      <c r="D19" s="12">
        <v>35217.875643817526</v>
      </c>
      <c r="E19" s="12">
        <v>367902.7167889243</v>
      </c>
      <c r="F19" s="12">
        <v>56739.905466556775</v>
      </c>
      <c r="G19" s="12">
        <v>43145.83605067302</v>
      </c>
      <c r="H19" s="12">
        <v>71136.8378736818</v>
      </c>
      <c r="I19" s="12">
        <v>101700.19052388871</v>
      </c>
      <c r="J19" s="12">
        <v>24276.022332201945</v>
      </c>
      <c r="K19" s="12">
        <v>3168.312276882848</v>
      </c>
      <c r="L19" s="12">
        <v>0</v>
      </c>
      <c r="M19" s="12">
        <v>725.8550235278138</v>
      </c>
      <c r="N19" s="12">
        <v>0</v>
      </c>
      <c r="O19" s="12">
        <v>0</v>
      </c>
    </row>
    <row r="20" spans="1:15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5">
      <c r="A21" s="11" t="s">
        <v>36</v>
      </c>
      <c r="B21" s="17">
        <v>1309156.461191616</v>
      </c>
      <c r="C21" s="12">
        <v>679291.6793569562</v>
      </c>
      <c r="D21" s="12">
        <v>27446.37024012701</v>
      </c>
      <c r="E21" s="12">
        <v>320523.38091781206</v>
      </c>
      <c r="F21" s="12">
        <v>47104.21595879784</v>
      </c>
      <c r="G21" s="12">
        <v>33846.70561473073</v>
      </c>
      <c r="H21" s="12">
        <v>68574.8787232868</v>
      </c>
      <c r="I21" s="12">
        <v>104903.72218264792</v>
      </c>
      <c r="J21" s="12">
        <v>24830.731060726393</v>
      </c>
      <c r="K21" s="12">
        <v>2664.1398392100823</v>
      </c>
      <c r="L21" s="12">
        <v>0</v>
      </c>
      <c r="M21" s="12">
        <v>-29.362702678787894</v>
      </c>
      <c r="N21" s="12">
        <v>0</v>
      </c>
      <c r="O21" s="12">
        <v>0</v>
      </c>
    </row>
    <row r="22" spans="1:15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11" t="s">
        <v>37</v>
      </c>
      <c r="B23" s="17">
        <v>1271920.202724092</v>
      </c>
      <c r="C23" s="12">
        <v>472812.28637835936</v>
      </c>
      <c r="D23" s="12">
        <v>39874.168376118214</v>
      </c>
      <c r="E23" s="12">
        <v>423317.7375243475</v>
      </c>
      <c r="F23" s="12">
        <v>66269.74103838915</v>
      </c>
      <c r="G23" s="12">
        <v>43029.46587979817</v>
      </c>
      <c r="H23" s="12">
        <v>77214.65014872825</v>
      </c>
      <c r="I23" s="12">
        <v>117199.94258828141</v>
      </c>
      <c r="J23" s="12">
        <v>26604.703862557373</v>
      </c>
      <c r="K23" s="12">
        <v>3140.6461578483295</v>
      </c>
      <c r="L23" s="12">
        <v>0</v>
      </c>
      <c r="M23" s="12">
        <v>2456.8607696642675</v>
      </c>
      <c r="N23" s="12">
        <v>0</v>
      </c>
      <c r="O23" s="12">
        <v>0</v>
      </c>
    </row>
    <row r="24" spans="1:15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">
      <c r="A25" s="11" t="s">
        <v>38</v>
      </c>
      <c r="B25" s="17">
        <v>1353114.8061238576</v>
      </c>
      <c r="C25" s="12">
        <v>526585.0054354673</v>
      </c>
      <c r="D25" s="12">
        <v>37825.778496350475</v>
      </c>
      <c r="E25" s="12">
        <v>436203.2629141697</v>
      </c>
      <c r="F25" s="12">
        <v>69730.77230753671</v>
      </c>
      <c r="G25" s="12">
        <v>41855.29093580219</v>
      </c>
      <c r="H25" s="12">
        <v>73582.75490300341</v>
      </c>
      <c r="I25" s="12">
        <v>119528.30413464183</v>
      </c>
      <c r="J25" s="12">
        <v>26795.7489870414</v>
      </c>
      <c r="K25" s="12">
        <v>3001.826990624795</v>
      </c>
      <c r="L25" s="12">
        <v>0</v>
      </c>
      <c r="M25" s="12">
        <v>18006.06101921961</v>
      </c>
      <c r="N25" s="12">
        <v>0</v>
      </c>
      <c r="O25" s="12">
        <v>0</v>
      </c>
    </row>
    <row r="26" spans="1:15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">
      <c r="A27" s="11" t="s">
        <v>39</v>
      </c>
      <c r="B27" s="17">
        <v>1365156.4509728798</v>
      </c>
      <c r="C27" s="12">
        <v>532092.3888066256</v>
      </c>
      <c r="D27" s="12">
        <v>35370.3241436421</v>
      </c>
      <c r="E27" s="12">
        <v>442410.5964907753</v>
      </c>
      <c r="F27" s="12">
        <v>69676.55221572919</v>
      </c>
      <c r="G27" s="12">
        <v>39462.21862447586</v>
      </c>
      <c r="H27" s="12">
        <v>73306.17062948295</v>
      </c>
      <c r="I27" s="12">
        <v>119015.71458146596</v>
      </c>
      <c r="J27" s="12">
        <v>27554.396928306647</v>
      </c>
      <c r="K27" s="12">
        <v>2855.02395699724</v>
      </c>
      <c r="L27" s="12">
        <v>0</v>
      </c>
      <c r="M27" s="12">
        <v>23413.064595378804</v>
      </c>
      <c r="N27" s="12">
        <v>0</v>
      </c>
      <c r="O27" s="12">
        <v>0</v>
      </c>
    </row>
    <row r="28" spans="1:15" ht="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">
      <c r="A29" s="11" t="s">
        <v>40</v>
      </c>
      <c r="B29" s="17">
        <v>1382088.0276905578</v>
      </c>
      <c r="C29" s="12">
        <v>657260.288988289</v>
      </c>
      <c r="D29" s="12">
        <v>31103.751025115642</v>
      </c>
      <c r="E29" s="12">
        <v>381062.54810940864</v>
      </c>
      <c r="F29" s="12">
        <v>56167.22467434908</v>
      </c>
      <c r="G29" s="12">
        <v>42855.35401421462</v>
      </c>
      <c r="H29" s="12">
        <v>74542.9259185381</v>
      </c>
      <c r="I29" s="12">
        <v>107710.81868694045</v>
      </c>
      <c r="J29" s="12">
        <v>27449.113558885743</v>
      </c>
      <c r="K29" s="12">
        <v>2430.4756297893227</v>
      </c>
      <c r="L29" s="12">
        <v>0</v>
      </c>
      <c r="M29" s="12">
        <v>1505.5270850272536</v>
      </c>
      <c r="N29" s="12">
        <v>0</v>
      </c>
      <c r="O29" s="12">
        <v>0</v>
      </c>
    </row>
    <row r="30" spans="1:15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">
      <c r="A31" s="11" t="s">
        <v>41</v>
      </c>
      <c r="B31" s="17">
        <v>1588272.6285737108</v>
      </c>
      <c r="C31" s="12">
        <v>855786.4482503568</v>
      </c>
      <c r="D31" s="12">
        <v>33409.75356606992</v>
      </c>
      <c r="E31" s="12">
        <v>379929.902632133</v>
      </c>
      <c r="F31" s="12">
        <v>52855.45396387678</v>
      </c>
      <c r="G31" s="12">
        <v>35225.660224697895</v>
      </c>
      <c r="H31" s="12">
        <v>72942.56062458239</v>
      </c>
      <c r="I31" s="12">
        <v>87752.51278564786</v>
      </c>
      <c r="J31" s="12">
        <v>32527.42521330746</v>
      </c>
      <c r="K31" s="12">
        <v>17812.11952118602</v>
      </c>
      <c r="L31" s="12">
        <v>0</v>
      </c>
      <c r="M31" s="12">
        <v>20030.791791853106</v>
      </c>
      <c r="N31" s="12">
        <v>0</v>
      </c>
      <c r="O31" s="12">
        <v>0</v>
      </c>
    </row>
    <row r="32" spans="1:15" ht="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.75">
      <c r="A33" s="10" t="s">
        <v>42</v>
      </c>
      <c r="B33" s="15">
        <v>1880818.3779976596</v>
      </c>
      <c r="C33" s="15">
        <v>1049737.408969793</v>
      </c>
      <c r="D33" s="15">
        <v>39906.24894617185</v>
      </c>
      <c r="E33" s="15">
        <v>443169.5657432421</v>
      </c>
      <c r="F33" s="15">
        <v>55160.52864952385</v>
      </c>
      <c r="G33" s="15">
        <v>36226.364911572564</v>
      </c>
      <c r="H33" s="15">
        <v>76900.61077293457</v>
      </c>
      <c r="I33" s="15">
        <v>115203.41206778486</v>
      </c>
      <c r="J33" s="15">
        <v>39200.68672581984</v>
      </c>
      <c r="K33" s="15">
        <v>24917.29662530174</v>
      </c>
      <c r="L33" s="15">
        <v>0</v>
      </c>
      <c r="M33" s="15">
        <v>396.25458551490533</v>
      </c>
      <c r="N33" s="15">
        <v>0</v>
      </c>
      <c r="O33" s="15">
        <v>0</v>
      </c>
    </row>
    <row r="34" spans="1:15" ht="1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">
      <c r="A35" s="2" t="s">
        <v>43</v>
      </c>
      <c r="B35" s="12">
        <f>SUM(C35:O35)</f>
        <v>18643562.9027495</v>
      </c>
      <c r="C35" s="12">
        <f aca="true" t="shared" si="0" ref="C35:N35">SUM(C11:C33)</f>
        <v>9448108.0474839</v>
      </c>
      <c r="D35" s="12">
        <f t="shared" si="0"/>
        <v>432327.31588874466</v>
      </c>
      <c r="E35" s="12">
        <f t="shared" si="0"/>
        <v>4922450.253796787</v>
      </c>
      <c r="F35" s="12">
        <f t="shared" si="0"/>
        <v>682374.7682052756</v>
      </c>
      <c r="G35" s="12">
        <f t="shared" si="0"/>
        <v>469106.703120279</v>
      </c>
      <c r="H35" s="12">
        <f t="shared" si="0"/>
        <v>868901.9616240715</v>
      </c>
      <c r="I35" s="12">
        <f t="shared" si="0"/>
        <v>1268680.9893574384</v>
      </c>
      <c r="J35" s="12">
        <f t="shared" si="0"/>
        <v>375287.69290833507</v>
      </c>
      <c r="K35" s="12">
        <f t="shared" si="0"/>
        <v>109754.6337253596</v>
      </c>
      <c r="L35" s="12">
        <f t="shared" si="0"/>
        <v>0</v>
      </c>
      <c r="M35" s="12">
        <f t="shared" si="0"/>
        <v>66570.53663930915</v>
      </c>
      <c r="N35" s="12">
        <f t="shared" si="0"/>
        <v>0</v>
      </c>
      <c r="O35" s="12">
        <f>SUM(O11:O33)</f>
        <v>0</v>
      </c>
    </row>
    <row r="36" spans="1:15" ht="1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.75">
      <c r="A38" s="7" t="s">
        <v>44</v>
      </c>
      <c r="B38" s="15">
        <f>SUM(C38:O38)</f>
        <v>5826728.51729319</v>
      </c>
      <c r="C38" s="15">
        <f aca="true" t="shared" si="1" ref="C38:N38">C11+C13+C33</f>
        <v>3327702.091999894</v>
      </c>
      <c r="D38" s="15">
        <f t="shared" si="1"/>
        <v>123720.1305396741</v>
      </c>
      <c r="E38" s="15">
        <f t="shared" si="1"/>
        <v>1361828.4451844564</v>
      </c>
      <c r="F38" s="15">
        <f t="shared" si="1"/>
        <v>161337.15132386753</v>
      </c>
      <c r="G38" s="15">
        <f t="shared" si="1"/>
        <v>116649.8269461061</v>
      </c>
      <c r="H38" s="15">
        <f t="shared" si="1"/>
        <v>225735.0180331408</v>
      </c>
      <c r="I38" s="15">
        <f t="shared" si="1"/>
        <v>318263.8271545894</v>
      </c>
      <c r="J38" s="15">
        <f t="shared" si="1"/>
        <v>122088.35246699385</v>
      </c>
      <c r="K38" s="15">
        <f t="shared" si="1"/>
        <v>69089.06695177908</v>
      </c>
      <c r="L38" s="15">
        <f t="shared" si="1"/>
        <v>0</v>
      </c>
      <c r="M38" s="15">
        <f t="shared" si="1"/>
        <v>314.60669268742174</v>
      </c>
      <c r="N38" s="15">
        <f t="shared" si="1"/>
        <v>0</v>
      </c>
      <c r="O38" s="15">
        <f>O11+O13+O33</f>
        <v>0</v>
      </c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19" t="s">
        <v>64</v>
      </c>
      <c r="B40" s="16">
        <f aca="true" t="shared" si="2" ref="B40:N40">B38/3</f>
        <v>1942242.83909773</v>
      </c>
      <c r="C40" s="16">
        <f t="shared" si="2"/>
        <v>1109234.0306666314</v>
      </c>
      <c r="D40" s="16">
        <f t="shared" si="2"/>
        <v>41240.0435132247</v>
      </c>
      <c r="E40" s="16">
        <f t="shared" si="2"/>
        <v>453942.81506148545</v>
      </c>
      <c r="F40" s="16">
        <f t="shared" si="2"/>
        <v>53779.050441289175</v>
      </c>
      <c r="G40" s="16">
        <f t="shared" si="2"/>
        <v>38883.27564870203</v>
      </c>
      <c r="H40" s="16">
        <f t="shared" si="2"/>
        <v>75245.00601104693</v>
      </c>
      <c r="I40" s="16">
        <f t="shared" si="2"/>
        <v>106087.94238486314</v>
      </c>
      <c r="J40" s="16">
        <f t="shared" si="2"/>
        <v>40696.11748899795</v>
      </c>
      <c r="K40" s="16">
        <f t="shared" si="2"/>
        <v>23029.68898392636</v>
      </c>
      <c r="L40" s="16">
        <f t="shared" si="2"/>
        <v>0</v>
      </c>
      <c r="M40" s="16">
        <f t="shared" si="2"/>
        <v>104.86889756247392</v>
      </c>
      <c r="N40" s="16">
        <f t="shared" si="2"/>
        <v>0</v>
      </c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ht="18">
      <c r="A43" s="31" t="s">
        <v>67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4" ht="15.75">
      <c r="A44" s="2"/>
      <c r="B44" s="2"/>
      <c r="C44" s="2"/>
      <c r="D44" s="2"/>
      <c r="E44" s="2"/>
      <c r="F44" s="7"/>
      <c r="G44" s="2"/>
      <c r="H44" s="2"/>
      <c r="I44" s="15"/>
      <c r="J44" s="2"/>
      <c r="K44" s="2"/>
      <c r="L44" s="2"/>
      <c r="M44" s="2"/>
      <c r="N44" s="2"/>
    </row>
    <row r="45" spans="1:15" ht="15.75">
      <c r="A45" s="10" t="s">
        <v>31</v>
      </c>
      <c r="B45" s="20">
        <f aca="true" t="shared" si="3" ref="B45:K45">B$40/B11</f>
        <v>0.9887653541772804</v>
      </c>
      <c r="C45" s="20">
        <f t="shared" si="3"/>
        <v>1.0046894383808143</v>
      </c>
      <c r="D45" s="20">
        <f t="shared" si="3"/>
        <v>0.9557970740212601</v>
      </c>
      <c r="E45" s="20">
        <f t="shared" si="3"/>
        <v>0.9322676859447814</v>
      </c>
      <c r="F45" s="20">
        <f t="shared" si="3"/>
        <v>1.0088609006896867</v>
      </c>
      <c r="G45" s="20">
        <f t="shared" si="3"/>
        <v>0.9389163677181828</v>
      </c>
      <c r="H45" s="20">
        <f t="shared" si="3"/>
        <v>0.9960366804310827</v>
      </c>
      <c r="I45" s="20">
        <f t="shared" si="3"/>
        <v>1.0659419129821028</v>
      </c>
      <c r="J45" s="20">
        <f t="shared" si="3"/>
        <v>0.9958420837262766</v>
      </c>
      <c r="K45" s="20">
        <f t="shared" si="3"/>
        <v>1.1721034728517397</v>
      </c>
      <c r="L45" s="20"/>
      <c r="M45" s="20">
        <f>M$40/M11</f>
        <v>-0.8790429055545915</v>
      </c>
      <c r="N45" s="20"/>
      <c r="O45" s="20"/>
    </row>
    <row r="46" spans="1:15" ht="15.75">
      <c r="A46" s="1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.75">
      <c r="A47" s="10" t="s">
        <v>32</v>
      </c>
      <c r="B47" s="20">
        <f aca="true" t="shared" si="4" ref="B47:K47">B$40/B13</f>
        <v>0.9801392100464622</v>
      </c>
      <c r="C47" s="20">
        <f t="shared" si="4"/>
        <v>0.9449070761755891</v>
      </c>
      <c r="D47" s="20">
        <f t="shared" si="4"/>
        <v>1.014101041303504</v>
      </c>
      <c r="E47" s="20">
        <f t="shared" si="4"/>
        <v>1.0514370093898353</v>
      </c>
      <c r="F47" s="20">
        <f t="shared" si="4"/>
        <v>1.0171956535835454</v>
      </c>
      <c r="G47" s="20">
        <f t="shared" si="4"/>
        <v>0.9967378378121762</v>
      </c>
      <c r="H47" s="20">
        <f t="shared" si="4"/>
        <v>1.0266750109830387</v>
      </c>
      <c r="I47" s="20">
        <f t="shared" si="4"/>
        <v>1.024654345998549</v>
      </c>
      <c r="J47" s="20">
        <f t="shared" si="4"/>
        <v>0.9684564071180396</v>
      </c>
      <c r="K47" s="20">
        <f t="shared" si="4"/>
        <v>0.9390827297606934</v>
      </c>
      <c r="L47" s="20"/>
      <c r="M47" s="20">
        <f>M$40/M13</f>
        <v>2.785284115209867</v>
      </c>
      <c r="N47" s="20"/>
      <c r="O47" s="20"/>
    </row>
    <row r="48" spans="1:15" ht="15">
      <c r="A48" s="1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1" t="s">
        <v>33</v>
      </c>
      <c r="B49" s="20">
        <f aca="true" t="shared" si="5" ref="B49:K49">B$40/B15</f>
        <v>1.139927448487628</v>
      </c>
      <c r="C49" s="20">
        <f t="shared" si="5"/>
        <v>1.2103974978881846</v>
      </c>
      <c r="D49" s="20">
        <f t="shared" si="5"/>
        <v>0.9405236518769184</v>
      </c>
      <c r="E49" s="20">
        <f t="shared" si="5"/>
        <v>1.006404029690834</v>
      </c>
      <c r="F49" s="20">
        <f t="shared" si="5"/>
        <v>0.9837380265237323</v>
      </c>
      <c r="G49" s="20">
        <f t="shared" si="5"/>
        <v>0.988648859599939</v>
      </c>
      <c r="H49" s="20">
        <f t="shared" si="5"/>
        <v>1.134564060443444</v>
      </c>
      <c r="I49" s="20">
        <f t="shared" si="5"/>
        <v>1.1191838419006916</v>
      </c>
      <c r="J49" s="20">
        <f t="shared" si="5"/>
        <v>1.1720930002597003</v>
      </c>
      <c r="K49" s="20">
        <f t="shared" si="5"/>
        <v>8.563979687929356</v>
      </c>
      <c r="L49" s="20"/>
      <c r="M49" s="20">
        <f>M$40/M15</f>
        <v>-8.62472199989462</v>
      </c>
      <c r="N49" s="20"/>
      <c r="O49" s="20"/>
    </row>
    <row r="50" spans="1:15" ht="15">
      <c r="A50" s="1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1" t="s">
        <v>34</v>
      </c>
      <c r="B51" s="20">
        <f aca="true" t="shared" si="6" ref="B51:K51">B$40/B17</f>
        <v>1.3057282898223286</v>
      </c>
      <c r="C51" s="20">
        <f t="shared" si="6"/>
        <v>1.3390835715200862</v>
      </c>
      <c r="D51" s="20">
        <f t="shared" si="6"/>
        <v>1.68249767885399</v>
      </c>
      <c r="E51" s="20">
        <f t="shared" si="6"/>
        <v>1.2672271045676071</v>
      </c>
      <c r="F51" s="20">
        <f t="shared" si="6"/>
        <v>1.124480381828134</v>
      </c>
      <c r="G51" s="20">
        <f t="shared" si="6"/>
        <v>1.1535793770503566</v>
      </c>
      <c r="H51" s="20">
        <f t="shared" si="6"/>
        <v>1.147980698533862</v>
      </c>
      <c r="I51" s="20">
        <f t="shared" si="6"/>
        <v>1.0845718459965503</v>
      </c>
      <c r="J51" s="20">
        <f t="shared" si="6"/>
        <v>1.4309311740298525</v>
      </c>
      <c r="K51" s="20">
        <f t="shared" si="6"/>
        <v>7.930638451279774</v>
      </c>
      <c r="L51" s="20"/>
      <c r="M51" s="20">
        <f>M$40/M17</f>
        <v>0.6583459743469591</v>
      </c>
      <c r="N51" s="20"/>
      <c r="O51" s="20"/>
    </row>
    <row r="52" spans="1:15" ht="15">
      <c r="A52" s="1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1" t="s">
        <v>35</v>
      </c>
      <c r="B53" s="20">
        <f aca="true" t="shared" si="7" ref="B53:K53">B$40/B19</f>
        <v>1.4325257807836216</v>
      </c>
      <c r="C53" s="20">
        <f t="shared" si="7"/>
        <v>1.7017921512087637</v>
      </c>
      <c r="D53" s="20">
        <f t="shared" si="7"/>
        <v>1.170997476688074</v>
      </c>
      <c r="E53" s="20">
        <f t="shared" si="7"/>
        <v>1.2338664389964935</v>
      </c>
      <c r="F53" s="20">
        <f t="shared" si="7"/>
        <v>0.9478170610098607</v>
      </c>
      <c r="G53" s="20">
        <f t="shared" si="7"/>
        <v>0.9012057525791183</v>
      </c>
      <c r="H53" s="20">
        <f t="shared" si="7"/>
        <v>1.0577502214065242</v>
      </c>
      <c r="I53" s="20">
        <f t="shared" si="7"/>
        <v>1.0431439886038736</v>
      </c>
      <c r="J53" s="20">
        <f t="shared" si="7"/>
        <v>1.6763914998963765</v>
      </c>
      <c r="K53" s="20">
        <f t="shared" si="7"/>
        <v>7.26875603517977</v>
      </c>
      <c r="L53" s="20"/>
      <c r="M53" s="20">
        <f>M$40/M19</f>
        <v>0.14447636809453793</v>
      </c>
      <c r="N53" s="20"/>
      <c r="O53" s="20"/>
    </row>
    <row r="54" spans="1:15" ht="15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1" t="s">
        <v>36</v>
      </c>
      <c r="B55" s="20">
        <f aca="true" t="shared" si="8" ref="B55:K55">B$40/B21</f>
        <v>1.4835834345803618</v>
      </c>
      <c r="C55" s="20">
        <f t="shared" si="8"/>
        <v>1.6329274513073315</v>
      </c>
      <c r="D55" s="20">
        <f t="shared" si="8"/>
        <v>1.5025682140267542</v>
      </c>
      <c r="E55" s="20">
        <f t="shared" si="8"/>
        <v>1.4162549195682064</v>
      </c>
      <c r="F55" s="20">
        <f t="shared" si="8"/>
        <v>1.1417035470525574</v>
      </c>
      <c r="G55" s="20">
        <f t="shared" si="8"/>
        <v>1.1488053251415786</v>
      </c>
      <c r="H55" s="20">
        <f t="shared" si="8"/>
        <v>1.0972677956117927</v>
      </c>
      <c r="I55" s="20">
        <f t="shared" si="8"/>
        <v>1.0112886385494824</v>
      </c>
      <c r="J55" s="20">
        <f t="shared" si="8"/>
        <v>1.6389415756415282</v>
      </c>
      <c r="K55" s="20">
        <f t="shared" si="8"/>
        <v>8.644324387549666</v>
      </c>
      <c r="L55" s="20"/>
      <c r="M55" s="20">
        <f>M$40/M21</f>
        <v>-3.571500168417159</v>
      </c>
      <c r="N55" s="20"/>
      <c r="O55" s="20"/>
    </row>
    <row r="56" spans="1:15" ht="15">
      <c r="A56" s="1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1" t="s">
        <v>37</v>
      </c>
      <c r="B57" s="20">
        <f aca="true" t="shared" si="9" ref="B57:K57">B$40/B23</f>
        <v>1.5270162663805458</v>
      </c>
      <c r="C57" s="20">
        <f t="shared" si="9"/>
        <v>2.3460347005005433</v>
      </c>
      <c r="D57" s="20">
        <f t="shared" si="9"/>
        <v>1.0342546363405676</v>
      </c>
      <c r="E57" s="20">
        <f t="shared" si="9"/>
        <v>1.0723453680827078</v>
      </c>
      <c r="F57" s="20">
        <f t="shared" si="9"/>
        <v>0.8115174376513061</v>
      </c>
      <c r="G57" s="20">
        <f t="shared" si="9"/>
        <v>0.9036430002947649</v>
      </c>
      <c r="H57" s="20">
        <f t="shared" si="9"/>
        <v>0.9744913156520498</v>
      </c>
      <c r="I57" s="20">
        <f t="shared" si="9"/>
        <v>0.9051876651300567</v>
      </c>
      <c r="J57" s="20">
        <f t="shared" si="9"/>
        <v>1.5296587287435435</v>
      </c>
      <c r="K57" s="20">
        <f t="shared" si="9"/>
        <v>7.332786893670346</v>
      </c>
      <c r="L57" s="20"/>
      <c r="M57" s="20">
        <f>M$40/M23</f>
        <v>0.04268410276126651</v>
      </c>
      <c r="N57" s="20"/>
      <c r="O57" s="20"/>
    </row>
    <row r="58" spans="1:15" ht="15">
      <c r="A58" s="1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1" t="s">
        <v>38</v>
      </c>
      <c r="B59" s="20">
        <f aca="true" t="shared" si="10" ref="B59:K59">B$40/B25</f>
        <v>1.435386583834296</v>
      </c>
      <c r="C59" s="20">
        <f t="shared" si="10"/>
        <v>2.106467178550467</v>
      </c>
      <c r="D59" s="20">
        <f t="shared" si="10"/>
        <v>1.090262914673485</v>
      </c>
      <c r="E59" s="20">
        <f t="shared" si="10"/>
        <v>1.0406680867740468</v>
      </c>
      <c r="F59" s="20">
        <f t="shared" si="10"/>
        <v>0.7712384168657282</v>
      </c>
      <c r="G59" s="20">
        <f t="shared" si="10"/>
        <v>0.9289930801900612</v>
      </c>
      <c r="H59" s="20">
        <f t="shared" si="10"/>
        <v>1.0225902266126716</v>
      </c>
      <c r="I59" s="20">
        <f t="shared" si="10"/>
        <v>0.8875549866863426</v>
      </c>
      <c r="J59" s="20">
        <f t="shared" si="10"/>
        <v>1.518752750993408</v>
      </c>
      <c r="K59" s="20">
        <f t="shared" si="10"/>
        <v>7.671890837097511</v>
      </c>
      <c r="L59" s="20"/>
      <c r="M59" s="20">
        <f>M$40/M25</f>
        <v>0.005824088758254079</v>
      </c>
      <c r="N59" s="20"/>
      <c r="O59" s="20"/>
    </row>
    <row r="60" spans="1:15" ht="15">
      <c r="A60" s="1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1" t="s">
        <v>39</v>
      </c>
      <c r="B61" s="20">
        <f aca="true" t="shared" si="11" ref="B61:K61">B$40/B27</f>
        <v>1.4227254595717502</v>
      </c>
      <c r="C61" s="20">
        <f t="shared" si="11"/>
        <v>2.084664344014423</v>
      </c>
      <c r="D61" s="20">
        <f t="shared" si="11"/>
        <v>1.1659503980157246</v>
      </c>
      <c r="E61" s="20">
        <f t="shared" si="11"/>
        <v>1.0260667774736507</v>
      </c>
      <c r="F61" s="20">
        <f t="shared" si="11"/>
        <v>0.7718385702378193</v>
      </c>
      <c r="G61" s="20">
        <f t="shared" si="11"/>
        <v>0.9853291833061116</v>
      </c>
      <c r="H61" s="20">
        <f t="shared" si="11"/>
        <v>1.0264484608173519</v>
      </c>
      <c r="I61" s="20">
        <f t="shared" si="11"/>
        <v>0.8913776030159968</v>
      </c>
      <c r="J61" s="20">
        <f t="shared" si="11"/>
        <v>1.476937332175498</v>
      </c>
      <c r="K61" s="20">
        <f t="shared" si="11"/>
        <v>8.066373288211473</v>
      </c>
      <c r="L61" s="20"/>
      <c r="M61" s="20">
        <f>M$40/M27</f>
        <v>0.004479076078881729</v>
      </c>
      <c r="N61" s="20"/>
      <c r="O61" s="20"/>
    </row>
    <row r="62" spans="1:15" ht="15">
      <c r="A62" s="1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1" t="s">
        <v>40</v>
      </c>
      <c r="B63" s="20">
        <f aca="true" t="shared" si="12" ref="B63:K63">B$40/B29</f>
        <v>1.4052960449582794</v>
      </c>
      <c r="C63" s="20">
        <f t="shared" si="12"/>
        <v>1.6876632427832494</v>
      </c>
      <c r="D63" s="20">
        <f t="shared" si="12"/>
        <v>1.3258864977386235</v>
      </c>
      <c r="E63" s="20">
        <f t="shared" si="12"/>
        <v>1.191255391834392</v>
      </c>
      <c r="F63" s="20">
        <f t="shared" si="12"/>
        <v>0.9574809998730353</v>
      </c>
      <c r="G63" s="20">
        <f t="shared" si="12"/>
        <v>0.9073143028011132</v>
      </c>
      <c r="H63" s="20">
        <f t="shared" si="12"/>
        <v>1.0094184670625364</v>
      </c>
      <c r="I63" s="20">
        <f t="shared" si="12"/>
        <v>0.9849330241672922</v>
      </c>
      <c r="J63" s="20">
        <f t="shared" si="12"/>
        <v>1.4826022487645663</v>
      </c>
      <c r="K63" s="20">
        <f t="shared" si="12"/>
        <v>9.475383625188872</v>
      </c>
      <c r="L63" s="20"/>
      <c r="M63" s="20">
        <f>M$40/M29</f>
        <v>0.06965593552279103</v>
      </c>
      <c r="N63" s="20"/>
      <c r="O63" s="20"/>
    </row>
    <row r="64" spans="1:15" ht="15">
      <c r="A64" s="1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1" t="s">
        <v>41</v>
      </c>
      <c r="B65" s="20">
        <f aca="true" t="shared" si="13" ref="B65:K65">B$40/B31</f>
        <v>1.222864893693905</v>
      </c>
      <c r="C65" s="20">
        <f t="shared" si="13"/>
        <v>1.29615750861029</v>
      </c>
      <c r="D65" s="20">
        <f t="shared" si="13"/>
        <v>1.2343713769594225</v>
      </c>
      <c r="E65" s="20">
        <f t="shared" si="13"/>
        <v>1.1948067575534203</v>
      </c>
      <c r="F65" s="20">
        <f t="shared" si="13"/>
        <v>1.0174740051999858</v>
      </c>
      <c r="G65" s="20">
        <f t="shared" si="13"/>
        <v>1.1038338359216802</v>
      </c>
      <c r="H65" s="20">
        <f t="shared" si="13"/>
        <v>1.0315651845335492</v>
      </c>
      <c r="I65" s="20">
        <f t="shared" si="13"/>
        <v>1.208944781376267</v>
      </c>
      <c r="J65" s="20">
        <f t="shared" si="13"/>
        <v>1.2511324589057409</v>
      </c>
      <c r="K65" s="20">
        <f t="shared" si="13"/>
        <v>1.2929224372503496</v>
      </c>
      <c r="L65" s="20"/>
      <c r="M65" s="20">
        <f>M$40/M31</f>
        <v>0.005235384534580707</v>
      </c>
      <c r="N65" s="20"/>
      <c r="O65" s="20"/>
    </row>
    <row r="66" spans="1:15" ht="15">
      <c r="A66" s="1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5.75">
      <c r="A67" s="10" t="s">
        <v>42</v>
      </c>
      <c r="B67" s="20">
        <f aca="true" t="shared" si="14" ref="B67:K67">B$40/B33</f>
        <v>1.0326583692602278</v>
      </c>
      <c r="C67" s="20">
        <f t="shared" si="14"/>
        <v>1.0566776235546642</v>
      </c>
      <c r="D67" s="20">
        <f t="shared" si="14"/>
        <v>1.033423200683481</v>
      </c>
      <c r="E67" s="20">
        <f t="shared" si="14"/>
        <v>1.0243095423309936</v>
      </c>
      <c r="F67" s="20">
        <f t="shared" si="14"/>
        <v>0.974955312393537</v>
      </c>
      <c r="G67" s="20">
        <f t="shared" si="14"/>
        <v>1.0733419084033107</v>
      </c>
      <c r="H67" s="20">
        <f t="shared" si="14"/>
        <v>0.9784708502930339</v>
      </c>
      <c r="I67" s="20">
        <f t="shared" si="14"/>
        <v>0.9208750025775432</v>
      </c>
      <c r="J67" s="20">
        <f t="shared" si="14"/>
        <v>1.0381480756609587</v>
      </c>
      <c r="K67" s="20">
        <f t="shared" si="14"/>
        <v>0.9242450868663397</v>
      </c>
      <c r="L67" s="20"/>
      <c r="M67" s="20">
        <f>M$40/M33</f>
        <v>0.26465030663608363</v>
      </c>
      <c r="N67" s="20"/>
      <c r="O67" s="20"/>
    </row>
    <row r="68" spans="1:15" ht="15">
      <c r="A68" s="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4" ht="15.75">
      <c r="A69" s="2"/>
      <c r="B69" s="2"/>
      <c r="C69" s="2"/>
      <c r="D69" s="2"/>
      <c r="E69" s="2"/>
      <c r="F69" s="7"/>
      <c r="G69" s="2"/>
      <c r="H69" s="2"/>
      <c r="I69" s="15"/>
      <c r="J69" s="2"/>
      <c r="K69" s="2"/>
      <c r="L69" s="2"/>
      <c r="M69" s="2"/>
      <c r="N69" s="2"/>
    </row>
    <row r="70" spans="1:15" ht="18">
      <c r="A70" s="31" t="s">
        <v>66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4" ht="15.75">
      <c r="A71" s="2"/>
      <c r="B71" s="2"/>
      <c r="C71" s="2"/>
      <c r="D71" s="2"/>
      <c r="E71" s="2"/>
      <c r="F71" s="7"/>
      <c r="G71" s="2"/>
      <c r="H71" s="2"/>
      <c r="I71" s="15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7"/>
      <c r="G72" s="2"/>
      <c r="H72" s="2"/>
      <c r="I72" s="15"/>
      <c r="J72" s="2"/>
      <c r="K72" s="2"/>
      <c r="L72" s="2"/>
      <c r="M72" s="2"/>
      <c r="N72" s="2"/>
    </row>
    <row r="73" spans="1:14" ht="15">
      <c r="A73" s="18" t="s">
        <v>57</v>
      </c>
      <c r="B73" s="24">
        <f>B40/B40</f>
        <v>1</v>
      </c>
      <c r="C73" s="24">
        <f>C40/C40</f>
        <v>1</v>
      </c>
      <c r="D73" s="24">
        <f aca="true" t="shared" si="15" ref="D73:K73">D40/D40</f>
        <v>1</v>
      </c>
      <c r="E73" s="24">
        <f t="shared" si="15"/>
        <v>1</v>
      </c>
      <c r="F73" s="24">
        <f t="shared" si="15"/>
        <v>1</v>
      </c>
      <c r="G73" s="24">
        <f t="shared" si="15"/>
        <v>1</v>
      </c>
      <c r="H73" s="24">
        <f t="shared" si="15"/>
        <v>1</v>
      </c>
      <c r="I73" s="24">
        <f t="shared" si="15"/>
        <v>1</v>
      </c>
      <c r="J73" s="24">
        <f t="shared" si="15"/>
        <v>1</v>
      </c>
      <c r="K73" s="24">
        <f t="shared" si="15"/>
        <v>1</v>
      </c>
      <c r="L73" s="2"/>
      <c r="M73" s="2"/>
      <c r="N73" s="2"/>
    </row>
    <row r="74" spans="1:14" ht="15">
      <c r="A74" s="18" t="s">
        <v>58</v>
      </c>
      <c r="B74" s="23">
        <f>B$40/(SUM(B15:B17)/2)</f>
        <v>1.2172077161308468</v>
      </c>
      <c r="C74" s="23">
        <f>C$40/(SUM(C15:C17)/2)</f>
        <v>1.2714927942628544</v>
      </c>
      <c r="D74" s="23">
        <f aca="true" t="shared" si="16" ref="D74:K74">D$40/(SUM(D15:D17)/2)</f>
        <v>1.2065695712426763</v>
      </c>
      <c r="E74" s="23">
        <f t="shared" si="16"/>
        <v>1.1218552080447726</v>
      </c>
      <c r="F74" s="23">
        <f t="shared" si="16"/>
        <v>1.04941130131678</v>
      </c>
      <c r="G74" s="23">
        <f t="shared" si="16"/>
        <v>1.064765103985528</v>
      </c>
      <c r="H74" s="23">
        <f t="shared" si="16"/>
        <v>1.1412329484595483</v>
      </c>
      <c r="I74" s="23">
        <f t="shared" si="16"/>
        <v>1.1016060374441505</v>
      </c>
      <c r="J74" s="23">
        <f t="shared" si="16"/>
        <v>1.2886429788087093</v>
      </c>
      <c r="K74" s="23">
        <f t="shared" si="16"/>
        <v>8.235149918096615</v>
      </c>
      <c r="L74" s="2"/>
      <c r="M74" s="2"/>
      <c r="N74" s="2"/>
    </row>
    <row r="75" spans="1:14" ht="15">
      <c r="A75" s="18" t="s">
        <v>61</v>
      </c>
      <c r="B75" s="23">
        <f>B$40/(SUM(B19:B21)/2)</f>
        <v>1.4576076278505277</v>
      </c>
      <c r="C75" s="23">
        <f>C$40/(SUM(C19:C21)/2)</f>
        <v>1.6666487449388092</v>
      </c>
      <c r="D75" s="23">
        <f aca="true" t="shared" si="17" ref="D75:K75">D$40/(SUM(D19:D21)/2)</f>
        <v>1.3162224465160597</v>
      </c>
      <c r="E75" s="23">
        <f t="shared" si="17"/>
        <v>1.3187844463585727</v>
      </c>
      <c r="F75" s="23">
        <f t="shared" si="17"/>
        <v>1.0357649465973229</v>
      </c>
      <c r="G75" s="23">
        <f t="shared" si="17"/>
        <v>1.010053046895945</v>
      </c>
      <c r="H75" s="23">
        <f t="shared" si="17"/>
        <v>1.0771466823803892</v>
      </c>
      <c r="I75" s="23">
        <f t="shared" si="17"/>
        <v>1.0269693443371721</v>
      </c>
      <c r="J75" s="23">
        <f t="shared" si="17"/>
        <v>1.6574550210382442</v>
      </c>
      <c r="K75" s="23">
        <f t="shared" si="17"/>
        <v>7.8970863456839115</v>
      </c>
      <c r="L75" s="2"/>
      <c r="M75" s="2"/>
      <c r="N75" s="2"/>
    </row>
    <row r="76" spans="1:14" ht="15">
      <c r="A76" s="18" t="s">
        <v>63</v>
      </c>
      <c r="B76" s="23">
        <f>B$40/(SUM(B23:B27)/3)</f>
        <v>1.4602628911332556</v>
      </c>
      <c r="C76" s="23">
        <f>C$40/(SUM(C23:C27)/3)</f>
        <v>2.172853094675599</v>
      </c>
      <c r="D76" s="23">
        <f aca="true" t="shared" si="18" ref="D76:K76">D$40/(SUM(D23:D27)/3)</f>
        <v>1.094187972027111</v>
      </c>
      <c r="E76" s="23">
        <f t="shared" si="18"/>
        <v>1.0460061407192478</v>
      </c>
      <c r="F76" s="23">
        <f t="shared" si="18"/>
        <v>0.7844197450177258</v>
      </c>
      <c r="G76" s="23">
        <f t="shared" si="18"/>
        <v>0.9380994313152438</v>
      </c>
      <c r="H76" s="23">
        <f t="shared" si="18"/>
        <v>1.0072798586411082</v>
      </c>
      <c r="I76" s="23">
        <f t="shared" si="18"/>
        <v>0.8946429504737813</v>
      </c>
      <c r="J76" s="23">
        <f t="shared" si="18"/>
        <v>1.508104243315078</v>
      </c>
      <c r="K76" s="23">
        <f t="shared" si="18"/>
        <v>7.678698436009922</v>
      </c>
      <c r="L76" s="2"/>
      <c r="M76" s="2"/>
      <c r="N76" s="2"/>
    </row>
    <row r="77" spans="1:14" ht="15">
      <c r="A77" s="18" t="s">
        <v>59</v>
      </c>
      <c r="B77" s="23">
        <f>B$40/(SUM(B29:B31)/2)</f>
        <v>1.307748831780198</v>
      </c>
      <c r="C77" s="23">
        <f>C$40/(SUM(C29:C31)/2)</f>
        <v>1.4662257329750643</v>
      </c>
      <c r="D77" s="23">
        <f aca="true" t="shared" si="19" ref="D77:K77">D$40/(SUM(D29:D31)/2)</f>
        <v>1.2784933565323406</v>
      </c>
      <c r="E77" s="23">
        <f t="shared" si="19"/>
        <v>1.1930284318041404</v>
      </c>
      <c r="F77" s="23">
        <f t="shared" si="19"/>
        <v>0.9865663018562636</v>
      </c>
      <c r="G77" s="23">
        <f t="shared" si="19"/>
        <v>0.9959726068548973</v>
      </c>
      <c r="H77" s="23">
        <f t="shared" si="19"/>
        <v>1.0203716687614206</v>
      </c>
      <c r="I77" s="23">
        <f t="shared" si="19"/>
        <v>1.0855022431636072</v>
      </c>
      <c r="J77" s="23">
        <f t="shared" si="19"/>
        <v>1.3570678909489124</v>
      </c>
      <c r="K77" s="23">
        <f t="shared" si="19"/>
        <v>2.2753692214030896</v>
      </c>
      <c r="L77" s="2"/>
      <c r="M77" s="2"/>
      <c r="N77" s="2"/>
    </row>
    <row r="78" spans="1:14" ht="15">
      <c r="A78" s="18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</row>
    <row r="79" spans="1:14" ht="16.5" thickBot="1">
      <c r="A79" s="2"/>
      <c r="B79" s="2"/>
      <c r="C79" s="2"/>
      <c r="D79" s="2"/>
      <c r="E79" s="2"/>
      <c r="F79" s="7"/>
      <c r="G79" s="2"/>
      <c r="H79" s="2"/>
      <c r="I79" s="15"/>
      <c r="J79" s="2"/>
      <c r="K79" s="2"/>
      <c r="L79" s="2"/>
      <c r="M79" s="2"/>
      <c r="N79" s="2"/>
    </row>
    <row r="80" spans="1:14" ht="32.25" customHeight="1" thickBot="1">
      <c r="A80" s="27" t="s">
        <v>56</v>
      </c>
      <c r="B80" s="28" t="s">
        <v>57</v>
      </c>
      <c r="C80" s="29" t="s">
        <v>58</v>
      </c>
      <c r="D80" s="29" t="s">
        <v>61</v>
      </c>
      <c r="E80" s="29" t="s">
        <v>62</v>
      </c>
      <c r="F80" s="29" t="s">
        <v>59</v>
      </c>
      <c r="I80" s="15"/>
      <c r="J80" s="2"/>
      <c r="K80" s="2"/>
      <c r="L80" s="2"/>
      <c r="M80" s="2"/>
      <c r="N80" s="2"/>
    </row>
    <row r="81" spans="1:14" ht="16.5" thickBot="1">
      <c r="A81" s="22" t="s">
        <v>60</v>
      </c>
      <c r="B81" s="25">
        <f>C73</f>
        <v>1</v>
      </c>
      <c r="C81" s="26">
        <f>C74</f>
        <v>1.2714927942628544</v>
      </c>
      <c r="D81" s="26">
        <f>C75</f>
        <v>1.6666487449388092</v>
      </c>
      <c r="E81" s="26">
        <f>C76</f>
        <v>2.172853094675599</v>
      </c>
      <c r="F81" s="26">
        <f>C77</f>
        <v>1.4662257329750643</v>
      </c>
      <c r="I81" s="15"/>
      <c r="J81" s="2"/>
      <c r="K81" s="2"/>
      <c r="L81" s="2"/>
      <c r="M81" s="2"/>
      <c r="N81" s="2"/>
    </row>
    <row r="82" spans="1:14" ht="16.5" thickBot="1">
      <c r="A82" s="22" t="s">
        <v>50</v>
      </c>
      <c r="B82" s="25">
        <f>D73</f>
        <v>1</v>
      </c>
      <c r="C82" s="26">
        <f>D74</f>
        <v>1.2065695712426763</v>
      </c>
      <c r="D82" s="26">
        <f>D75</f>
        <v>1.3162224465160597</v>
      </c>
      <c r="E82" s="26">
        <f>D76</f>
        <v>1.094187972027111</v>
      </c>
      <c r="F82" s="26">
        <f>D77</f>
        <v>1.2784933565323406</v>
      </c>
      <c r="I82" s="15"/>
      <c r="J82" s="2"/>
      <c r="K82" s="2"/>
      <c r="L82" s="2"/>
      <c r="M82" s="2"/>
      <c r="N82" s="2"/>
    </row>
    <row r="83" spans="1:14" ht="16.5" thickBot="1">
      <c r="A83" s="22" t="s">
        <v>51</v>
      </c>
      <c r="B83" s="25">
        <f>E73</f>
        <v>1</v>
      </c>
      <c r="C83" s="26">
        <f>E74</f>
        <v>1.1218552080447726</v>
      </c>
      <c r="D83" s="26">
        <f>E75</f>
        <v>1.3187844463585727</v>
      </c>
      <c r="E83" s="26">
        <f>E76</f>
        <v>1.0460061407192478</v>
      </c>
      <c r="F83" s="26">
        <f>E77</f>
        <v>1.1930284318041404</v>
      </c>
      <c r="I83" s="15"/>
      <c r="J83" s="2"/>
      <c r="K83" s="2"/>
      <c r="L83" s="2"/>
      <c r="M83" s="2"/>
      <c r="N83" s="2"/>
    </row>
    <row r="84" spans="1:14" ht="16.5" thickBot="1">
      <c r="A84" s="22" t="s">
        <v>52</v>
      </c>
      <c r="B84" s="25">
        <f>F73</f>
        <v>1</v>
      </c>
      <c r="C84" s="26">
        <f>F74</f>
        <v>1.04941130131678</v>
      </c>
      <c r="D84" s="26">
        <f>F75</f>
        <v>1.0357649465973229</v>
      </c>
      <c r="E84" s="26">
        <f>F76</f>
        <v>0.7844197450177258</v>
      </c>
      <c r="F84" s="26">
        <f>F77</f>
        <v>0.9865663018562636</v>
      </c>
      <c r="I84" s="15"/>
      <c r="J84" s="2"/>
      <c r="K84" s="2"/>
      <c r="L84" s="2"/>
      <c r="M84" s="2"/>
      <c r="N84" s="2"/>
    </row>
    <row r="85" spans="1:14" ht="16.5" thickBot="1">
      <c r="A85" s="22" t="s">
        <v>53</v>
      </c>
      <c r="B85" s="25">
        <f>G73</f>
        <v>1</v>
      </c>
      <c r="C85" s="26">
        <f>G74</f>
        <v>1.064765103985528</v>
      </c>
      <c r="D85" s="26">
        <f>G75</f>
        <v>1.010053046895945</v>
      </c>
      <c r="E85" s="26">
        <f>G76</f>
        <v>0.9380994313152438</v>
      </c>
      <c r="F85" s="26">
        <f>G77</f>
        <v>0.9959726068548973</v>
      </c>
      <c r="I85" s="15"/>
      <c r="J85" s="2"/>
      <c r="K85" s="2"/>
      <c r="L85" s="2"/>
      <c r="M85" s="2"/>
      <c r="N85" s="2"/>
    </row>
    <row r="86" spans="1:14" ht="16.5" thickBot="1">
      <c r="A86" s="21" t="s">
        <v>54</v>
      </c>
      <c r="B86" s="25">
        <f>H73</f>
        <v>1</v>
      </c>
      <c r="C86" s="26">
        <f>H74</f>
        <v>1.1412329484595483</v>
      </c>
      <c r="D86" s="26">
        <f>H75</f>
        <v>1.0771466823803892</v>
      </c>
      <c r="E86" s="26">
        <f>H76</f>
        <v>1.0072798586411082</v>
      </c>
      <c r="F86" s="26">
        <f>H77</f>
        <v>1.0203716687614206</v>
      </c>
      <c r="I86" s="15"/>
      <c r="J86" s="2"/>
      <c r="K86" s="2"/>
      <c r="L86" s="2"/>
      <c r="M86" s="2"/>
      <c r="N86" s="2"/>
    </row>
    <row r="87" spans="1:14" ht="16.5" thickBot="1">
      <c r="A87" s="22" t="s">
        <v>65</v>
      </c>
      <c r="B87" s="25">
        <f>I73</f>
        <v>1</v>
      </c>
      <c r="C87" s="26">
        <f>I74</f>
        <v>1.1016060374441505</v>
      </c>
      <c r="D87" s="26">
        <f>I75</f>
        <v>1.0269693443371721</v>
      </c>
      <c r="E87" s="26">
        <f>I76</f>
        <v>0.8946429504737813</v>
      </c>
      <c r="F87" s="26">
        <f>I77</f>
        <v>1.0855022431636072</v>
      </c>
      <c r="I87" s="15"/>
      <c r="J87" s="2"/>
      <c r="K87" s="2"/>
      <c r="L87" s="2"/>
      <c r="M87" s="2"/>
      <c r="N87" s="2"/>
    </row>
    <row r="88" spans="1:14" ht="16.5" thickBot="1">
      <c r="A88" s="22" t="s">
        <v>55</v>
      </c>
      <c r="B88" s="25">
        <f>K73</f>
        <v>1</v>
      </c>
      <c r="C88" s="26">
        <f>K74</f>
        <v>8.235149918096615</v>
      </c>
      <c r="D88" s="26">
        <f>K75</f>
        <v>7.8970863456839115</v>
      </c>
      <c r="E88" s="26">
        <f>K76</f>
        <v>7.678698436009922</v>
      </c>
      <c r="F88" s="26">
        <f>K77</f>
        <v>2.2753692214030896</v>
      </c>
      <c r="I88" s="15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7"/>
      <c r="G89" s="2"/>
      <c r="H89" s="2"/>
      <c r="I89" s="15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7"/>
      <c r="G90" s="2"/>
      <c r="H90" s="2"/>
      <c r="I90" s="15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7"/>
      <c r="G91" s="2"/>
      <c r="H91" s="2"/>
      <c r="I91" s="15"/>
      <c r="J91" s="2"/>
      <c r="K91" s="2"/>
      <c r="L91" s="2"/>
      <c r="M91" s="2"/>
      <c r="N91" s="2"/>
    </row>
  </sheetData>
  <sheetProtection/>
  <mergeCells count="5">
    <mergeCell ref="A2:O2"/>
    <mergeCell ref="A3:O3"/>
    <mergeCell ref="A4:O4"/>
    <mergeCell ref="A43:O43"/>
    <mergeCell ref="A70:O70"/>
  </mergeCells>
  <printOptions horizontalCentered="1"/>
  <pageMargins left="0.25" right="0.25" top="1" bottom="0.5" header="0.5" footer="0.5"/>
  <pageSetup fitToHeight="2" horizontalDpi="600" verticalDpi="600" orientation="landscape" scale="47" r:id="rId1"/>
  <rowBreaks count="1" manualBreakCount="1"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Clark</dc:creator>
  <cp:keywords/>
  <dc:description/>
  <cp:lastModifiedBy>MYATT, LANA</cp:lastModifiedBy>
  <cp:lastPrinted>2015-07-02T11:16:06Z</cp:lastPrinted>
  <dcterms:created xsi:type="dcterms:W3CDTF">2002-06-10T11:38:13Z</dcterms:created>
  <dcterms:modified xsi:type="dcterms:W3CDTF">2015-07-02T11:16:28Z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SecurityLog">
    <vt:lpwstr>&lt;Log Date="-8587948750762197020" Reason="ItemUpdated" Error=""&gt;&lt;Rule Message="" Name="Admin" /&gt;&lt;/Log&gt;</vt:lpwstr>
  </property>
  <property fmtid="{D5CDD505-2E9C-101B-9397-08002B2CF9AE}" pid="3" name="ContentType">
    <vt:lpwstr>Document</vt:lpwstr>
  </property>
  <property fmtid="{D5CDD505-2E9C-101B-9397-08002B2CF9AE}" pid="4" name="Filing">
    <vt:lpwstr>Compliance</vt:lpwstr>
  </property>
  <property fmtid="{D5CDD505-2E9C-101B-9397-08002B2CF9AE}" pid="5" name="Status_">
    <vt:lpwstr>31</vt:lpwstr>
  </property>
  <property fmtid="{D5CDD505-2E9C-101B-9397-08002B2CF9AE}" pid="6" name="Document Type">
    <vt:lpwstr/>
  </property>
  <property fmtid="{D5CDD505-2E9C-101B-9397-08002B2CF9AE}" pid="7" name="ContentTypeId">
    <vt:lpwstr>0x010100C36F03624C3DFF4D8196AE11A4DF78F7</vt:lpwstr>
  </property>
  <property fmtid="{D5CDD505-2E9C-101B-9397-08002B2CF9AE}" pid="8" name="Organization">
    <vt:lpwstr/>
  </property>
  <property fmtid="{D5CDD505-2E9C-101B-9397-08002B2CF9AE}" pid="9" name="Owner_">
    <vt:lpwstr/>
  </property>
  <property fmtid="{D5CDD505-2E9C-101B-9397-08002B2CF9AE}" pid="10" name="IR_Description">
    <vt:lpwstr>Derivation of Class Monthly Demand Adjustment Factors</vt:lpwstr>
  </property>
  <property fmtid="{D5CDD505-2E9C-101B-9397-08002B2CF9AE}" pid="11" name="IR_Writer">
    <vt:lpwstr>Grus, Voytek</vt:lpwstr>
  </property>
  <property fmtid="{D5CDD505-2E9C-101B-9397-08002B2CF9AE}" pid="12" name="IR_Filing_Date">
    <vt:lpwstr>2015-07-03T00:00:00Z</vt:lpwstr>
  </property>
  <property fmtid="{D5CDD505-2E9C-101B-9397-08002B2CF9AE}" pid="13" name="IR_Sorting">
    <vt:lpwstr>&lt;select...&gt;</vt:lpwstr>
  </property>
  <property fmtid="{D5CDD505-2E9C-101B-9397-08002B2CF9AE}" pid="14" name="IR_Owner">
    <vt:lpwstr>Ferguson, Eric</vt:lpwstr>
  </property>
  <property fmtid="{D5CDD505-2E9C-101B-9397-08002B2CF9AE}" pid="15" name="DR_Topic">
    <vt:lpwstr>24</vt:lpwstr>
  </property>
  <property fmtid="{D5CDD505-2E9C-101B-9397-08002B2CF9AE}" pid="16" name="DR_Requestor">
    <vt:lpwstr>39</vt:lpwstr>
  </property>
  <property fmtid="{D5CDD505-2E9C-101B-9397-08002B2CF9AE}" pid="17" name="DR_Subtopic">
    <vt:lpwstr>211</vt:lpwstr>
  </property>
  <property fmtid="{D5CDD505-2E9C-101B-9397-08002B2CF9AE}" pid="18" name="Order">
    <vt:lpwstr>6800.00000000000</vt:lpwstr>
  </property>
  <property fmtid="{D5CDD505-2E9C-101B-9397-08002B2CF9AE}" pid="19" name="Appendix Number">
    <vt:lpwstr>013D</vt:lpwstr>
  </property>
  <property fmtid="{D5CDD505-2E9C-101B-9397-08002B2CF9AE}" pid="20" name="Project team notes">
    <vt:lpwstr/>
  </property>
  <property fmtid="{D5CDD505-2E9C-101B-9397-08002B2CF9AE}" pid="21" name="Appendix name">
    <vt:lpwstr/>
  </property>
</Properties>
</file>